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ro1\Desktop\All Stuff\WICT\Board\1Treasurer Stuff\2017\2017 Budget-Actual Info\"/>
    </mc:Choice>
  </mc:AlternateContent>
  <bookViews>
    <workbookView xWindow="120" yWindow="270" windowWidth="15240" windowHeight="7545" tabRatio="829"/>
  </bookViews>
  <sheets>
    <sheet name="Bank &amp; Tax Info" sheetId="30" r:id="rId1"/>
    <sheet name="SUMMARY" sheetId="29" r:id="rId2"/>
    <sheet name="Wells Fargo - Checking" sheetId="5" r:id="rId3"/>
    <sheet name="Wells Fargo - MoneyMarket" sheetId="26" r:id="rId4"/>
    <sheet name="PayPal" sheetId="27" r:id="rId5"/>
    <sheet name="PayPal-invoices sent" sheetId="28" r:id="rId6"/>
    <sheet name="eventbrite" sheetId="22" r:id="rId7"/>
    <sheet name="2012 Tech-It-Out Webinar" sheetId="11" state="hidden" r:id="rId8"/>
  </sheets>
  <externalReferences>
    <externalReference r:id="rId9"/>
  </externalReferences>
  <definedNames>
    <definedName name="_xlnm._FilterDatabase" localSheetId="4" hidden="1">PayPal!$A$4:$J$36</definedName>
    <definedName name="_xlnm._FilterDatabase" localSheetId="5" hidden="1">'PayPal-invoices sent'!$A$4:$F$17</definedName>
    <definedName name="_xlnm._FilterDatabase" localSheetId="2" hidden="1">'Wells Fargo - Checking'!$A$4:$L$76</definedName>
    <definedName name="_xlnm._FilterDatabase" localSheetId="3" hidden="1">'Wells Fargo - MoneyMarket'!$A$4:$K$19</definedName>
    <definedName name="event" localSheetId="0">'[1]Wells Fargo - Checking'!$E$63:$E$74</definedName>
    <definedName name="event" localSheetId="4">PayPal!$D$42:$D$46</definedName>
    <definedName name="event" localSheetId="5">'PayPal-invoices sent'!#REF!</definedName>
    <definedName name="event" localSheetId="3">'Wells Fargo - MoneyMarket'!$E$25:$E$29</definedName>
    <definedName name="event">'Wells Fargo - Checking'!$E$78:$E$89</definedName>
    <definedName name="type" localSheetId="0">'[1]Wells Fargo - Checking'!$B$63:$B$65</definedName>
    <definedName name="type" localSheetId="4">PayPal!$B$42:$B$43</definedName>
    <definedName name="type" localSheetId="5">'PayPal-invoices sent'!#REF!</definedName>
    <definedName name="type" localSheetId="3">'Wells Fargo - MoneyMarket'!$B$25:$B$26</definedName>
    <definedName name="type">'Wells Fargo - Checking'!$B$78:$B$81</definedName>
  </definedNames>
  <calcPr calcId="152511"/>
</workbook>
</file>

<file path=xl/calcChain.xml><?xml version="1.0" encoding="utf-8"?>
<calcChain xmlns="http://schemas.openxmlformats.org/spreadsheetml/2006/main">
  <c r="H75" i="5" l="1"/>
  <c r="G75" i="5"/>
  <c r="I11" i="26" l="1"/>
  <c r="I12" i="26" s="1"/>
  <c r="H6" i="27" l="1"/>
  <c r="H7" i="27" s="1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I7" i="5" l="1"/>
  <c r="I8" i="5" s="1"/>
  <c r="I9" i="5" s="1"/>
  <c r="I10" i="5" s="1"/>
  <c r="I11" i="5" s="1"/>
  <c r="I12" i="5" s="1"/>
  <c r="H8" i="29"/>
  <c r="I8" i="29" s="1"/>
  <c r="E50" i="28"/>
  <c r="E52" i="28"/>
  <c r="E51" i="28"/>
  <c r="E49" i="28"/>
  <c r="E48" i="28"/>
  <c r="E47" i="28"/>
  <c r="E46" i="28"/>
  <c r="E45" i="28"/>
  <c r="E43" i="28"/>
  <c r="E44" i="28"/>
  <c r="I27" i="27"/>
  <c r="I26" i="27"/>
  <c r="I25" i="27"/>
  <c r="I24" i="27"/>
  <c r="I23" i="27"/>
  <c r="I22" i="27"/>
  <c r="I21" i="27"/>
  <c r="I19" i="27"/>
  <c r="I18" i="27"/>
  <c r="I17" i="27"/>
  <c r="I16" i="27"/>
  <c r="I15" i="27"/>
  <c r="I14" i="27"/>
  <c r="I13" i="27"/>
  <c r="I11" i="27"/>
  <c r="I10" i="27"/>
  <c r="I8" i="27"/>
  <c r="I7" i="27"/>
  <c r="F22" i="22"/>
  <c r="I22" i="22" s="1"/>
  <c r="F23" i="22"/>
  <c r="F24" i="22"/>
  <c r="F25" i="22"/>
  <c r="I25" i="22" s="1"/>
  <c r="K22" i="22"/>
  <c r="F21" i="22"/>
  <c r="I23" i="22"/>
  <c r="K21" i="22"/>
  <c r="F20" i="22"/>
  <c r="I20" i="22" s="1"/>
  <c r="F19" i="22"/>
  <c r="I19" i="22"/>
  <c r="F18" i="22"/>
  <c r="K18" i="22" s="1"/>
  <c r="I6" i="26"/>
  <c r="I7" i="26"/>
  <c r="I8" i="26" s="1"/>
  <c r="I9" i="26" s="1"/>
  <c r="I10" i="26" s="1"/>
  <c r="I13" i="26" s="1"/>
  <c r="I14" i="26" s="1"/>
  <c r="I15" i="26" s="1"/>
  <c r="I16" i="26" s="1"/>
  <c r="I17" i="26" s="1"/>
  <c r="I18" i="26" s="1"/>
  <c r="I19" i="26" s="1"/>
  <c r="K19" i="22"/>
  <c r="K23" i="22"/>
  <c r="I18" i="22"/>
  <c r="I21" i="22"/>
  <c r="F11" i="22"/>
  <c r="I11" i="22"/>
  <c r="K11" i="22"/>
  <c r="F12" i="22"/>
  <c r="K12" i="22"/>
  <c r="I12" i="22"/>
  <c r="F10" i="22"/>
  <c r="I10" i="22" s="1"/>
  <c r="G39" i="27"/>
  <c r="F9" i="22"/>
  <c r="I9" i="22" s="1"/>
  <c r="F8" i="22"/>
  <c r="K8" i="22"/>
  <c r="F7" i="22"/>
  <c r="K7" i="22"/>
  <c r="I7" i="22"/>
  <c r="I8" i="22"/>
  <c r="F6" i="22"/>
  <c r="K6" i="22"/>
  <c r="I6" i="22"/>
  <c r="F5" i="22"/>
  <c r="K5" i="22" s="1"/>
  <c r="F4" i="22"/>
  <c r="I4" i="22" s="1"/>
  <c r="K4" i="22"/>
  <c r="F3" i="22"/>
  <c r="I3" i="22" s="1"/>
  <c r="H22" i="26"/>
  <c r="G22" i="26"/>
  <c r="K3" i="22"/>
  <c r="C8" i="11"/>
  <c r="D8" i="11"/>
  <c r="D19" i="11" s="1"/>
  <c r="B8" i="11"/>
  <c r="C17" i="11"/>
  <c r="D17" i="11"/>
  <c r="B17" i="11"/>
  <c r="B19" i="11"/>
  <c r="C19" i="11"/>
  <c r="F39" i="27"/>
  <c r="H40" i="27" s="1"/>
  <c r="H5" i="29"/>
  <c r="H6" i="29"/>
  <c r="K24" i="22"/>
  <c r="I24" i="22"/>
  <c r="H7" i="29"/>
  <c r="H9" i="29"/>
  <c r="H10" i="29"/>
  <c r="I11" i="29" s="1"/>
  <c r="H11" i="29"/>
  <c r="H12" i="29"/>
  <c r="I12" i="29" s="1"/>
  <c r="H13" i="29"/>
  <c r="H14" i="29"/>
  <c r="I14" i="29" s="1"/>
  <c r="H15" i="29"/>
  <c r="I10" i="29" l="1"/>
  <c r="I76" i="5"/>
  <c r="G79" i="5" s="1"/>
  <c r="I7" i="29"/>
  <c r="I5" i="22"/>
  <c r="I13" i="5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15" i="29"/>
  <c r="I13" i="29"/>
  <c r="I23" i="26"/>
  <c r="I9" i="29"/>
  <c r="K25" i="22"/>
  <c r="K9" i="22"/>
  <c r="K10" i="22"/>
  <c r="K20" i="22"/>
  <c r="I6" i="29"/>
  <c r="F4" i="29"/>
  <c r="H4" i="29" s="1"/>
  <c r="I5" i="29" s="1"/>
  <c r="I70" i="5" l="1"/>
  <c r="I71" i="5" s="1"/>
  <c r="I72" i="5" s="1"/>
</calcChain>
</file>

<file path=xl/sharedStrings.xml><?xml version="1.0" encoding="utf-8"?>
<sst xmlns="http://schemas.openxmlformats.org/spreadsheetml/2006/main" count="822" uniqueCount="353">
  <si>
    <t>Date</t>
  </si>
  <si>
    <t>Type</t>
  </si>
  <si>
    <t>Description</t>
  </si>
  <si>
    <t>Running Balance</t>
  </si>
  <si>
    <t>National Allocations</t>
  </si>
  <si>
    <t>Meeting Fees</t>
  </si>
  <si>
    <t>Interest</t>
  </si>
  <si>
    <t>Meetings</t>
  </si>
  <si>
    <t>Speakers</t>
  </si>
  <si>
    <t>Printing/Publicity</t>
  </si>
  <si>
    <t>Postage</t>
  </si>
  <si>
    <t>Travel</t>
  </si>
  <si>
    <t>Supplies/Contract Fees</t>
  </si>
  <si>
    <t>Other:  Contributions</t>
  </si>
  <si>
    <t>Event</t>
  </si>
  <si>
    <t>Revenue Descriptions Include</t>
  </si>
  <si>
    <t>Revenue</t>
  </si>
  <si>
    <t>Expense</t>
  </si>
  <si>
    <t>Fund Raisers/Events</t>
  </si>
  <si>
    <t>Sponsorships/Contributions</t>
  </si>
  <si>
    <t>Other</t>
  </si>
  <si>
    <t>Expense Descriptions Include</t>
  </si>
  <si>
    <t>Other:  Awards</t>
  </si>
  <si>
    <t>Other event fees</t>
  </si>
  <si>
    <t>BOY Balance</t>
  </si>
  <si>
    <t>Comments</t>
  </si>
  <si>
    <t>Current Balance</t>
  </si>
  <si>
    <t>Total</t>
  </si>
  <si>
    <t>Budget</t>
  </si>
  <si>
    <t>Actual</t>
  </si>
  <si>
    <t>Variance</t>
  </si>
  <si>
    <t>Expenses</t>
  </si>
  <si>
    <t>Profit/Loss</t>
  </si>
  <si>
    <t>Registration</t>
  </si>
  <si>
    <t>Notes</t>
  </si>
  <si>
    <t>Total Revenue</t>
  </si>
  <si>
    <t>Total Expenses</t>
  </si>
  <si>
    <t>Budgeted Expenses</t>
  </si>
  <si>
    <t>Clear Bank</t>
  </si>
  <si>
    <t>Annual Sub Total</t>
  </si>
  <si>
    <t>Tech It Out Webinar Event Budget Summary</t>
  </si>
  <si>
    <t>PayPal</t>
  </si>
  <si>
    <t>Site Lunches</t>
  </si>
  <si>
    <t>PayPal Processing Fee</t>
  </si>
  <si>
    <t>EventBrite Processing Fee</t>
  </si>
  <si>
    <t>Deposit</t>
  </si>
  <si>
    <t>Invoice Number</t>
  </si>
  <si>
    <t>Period</t>
  </si>
  <si>
    <t>Eventbrite Fees</t>
  </si>
  <si>
    <t>Invoice Status</t>
  </si>
  <si>
    <t>Event Name</t>
  </si>
  <si>
    <t>Fee %</t>
  </si>
  <si>
    <t>Invoice Date</t>
  </si>
  <si>
    <t>Healthy Leader</t>
  </si>
  <si>
    <t># ticket sales</t>
  </si>
  <si>
    <t>Signature Breakfast</t>
  </si>
  <si>
    <t>Check Number</t>
  </si>
  <si>
    <t>Meet the Operator</t>
  </si>
  <si>
    <t>Vendor Name</t>
  </si>
  <si>
    <t>2013 Account Activity</t>
  </si>
  <si>
    <t>Cost Per Ticket</t>
  </si>
  <si>
    <t>Production</t>
  </si>
  <si>
    <t>Other: Awards</t>
  </si>
  <si>
    <t>Food &amp; Beverage</t>
  </si>
  <si>
    <t>PayPal    Fee</t>
  </si>
  <si>
    <t>Check</t>
  </si>
  <si>
    <t>E-Check</t>
  </si>
  <si>
    <t>Net Sales</t>
  </si>
  <si>
    <t>21 Steps to Success - Part I</t>
  </si>
  <si>
    <t>201303U9666898907</t>
  </si>
  <si>
    <t>paid 4/1/13</t>
  </si>
  <si>
    <t>201304U9666898907</t>
  </si>
  <si>
    <t>21 Steps to Success - Part II</t>
  </si>
  <si>
    <t>paid 5/6/13</t>
  </si>
  <si>
    <t>Mentor Program</t>
  </si>
  <si>
    <t>201306U9666898907</t>
  </si>
  <si>
    <t>paid 7/2/13</t>
  </si>
  <si>
    <t>21 Steps to Success - Part III</t>
  </si>
  <si>
    <t>201308U9666898907</t>
  </si>
  <si>
    <t>paid 9/4/13</t>
  </si>
  <si>
    <t>PAID ??</t>
  </si>
  <si>
    <t>Name</t>
  </si>
  <si>
    <t>Company</t>
  </si>
  <si>
    <t>all member rate of $50 - nonmember $75</t>
  </si>
  <si>
    <t>201309U9666898907</t>
  </si>
  <si>
    <t>paid 10/1/13</t>
  </si>
  <si>
    <t>The Game</t>
  </si>
  <si>
    <t>early bird rate</t>
  </si>
  <si>
    <t>201311U9666898907</t>
  </si>
  <si>
    <t>paid 12/4/13</t>
  </si>
  <si>
    <t>201312U9666898907</t>
  </si>
  <si>
    <t>paid 1/2/14</t>
  </si>
  <si>
    <t>checking</t>
  </si>
  <si>
    <t>savings</t>
  </si>
  <si>
    <t>paypal</t>
  </si>
  <si>
    <t>2014 WICT PayPal Account - Invoices Sent</t>
  </si>
  <si>
    <t>2014 Account Activity</t>
  </si>
  <si>
    <t>regular rate</t>
  </si>
  <si>
    <t>sponsorship 2014</t>
  </si>
  <si>
    <t>Discover</t>
  </si>
  <si>
    <t>annual sponsorship</t>
  </si>
  <si>
    <t>Becky Crosetto</t>
  </si>
  <si>
    <t>paid 1/9/14</t>
  </si>
  <si>
    <t>Attendee Fees</t>
  </si>
  <si>
    <t>201401U9666898907</t>
  </si>
  <si>
    <t>paid 2/4/14</t>
  </si>
  <si>
    <t>201402U9666898907</t>
  </si>
  <si>
    <t>paid 3/4/14</t>
  </si>
  <si>
    <t>Barbara Cowan</t>
  </si>
  <si>
    <t>Healthy Leader event</t>
  </si>
  <si>
    <t>Comcast</t>
  </si>
  <si>
    <t>attended but did not register ahead of time</t>
  </si>
  <si>
    <t>paid 3/21/14</t>
  </si>
  <si>
    <t>Emotional IQ</t>
  </si>
  <si>
    <t>201403U9666898907</t>
  </si>
  <si>
    <t>paid 4/1/14</t>
  </si>
  <si>
    <t>mentor program</t>
  </si>
  <si>
    <t>Shentel</t>
  </si>
  <si>
    <t>Cox</t>
  </si>
  <si>
    <t>MetroCast</t>
  </si>
  <si>
    <t>Comcast SportsNet</t>
  </si>
  <si>
    <t>Comcast Spotlight</t>
  </si>
  <si>
    <t>Tamra Barnhart</t>
  </si>
  <si>
    <t>Tina Reynard</t>
  </si>
  <si>
    <t>Rachel Moyers</t>
  </si>
  <si>
    <t>Lakeisha Jones</t>
  </si>
  <si>
    <t>Joanna Shapes</t>
  </si>
  <si>
    <t>Crystal Duke</t>
  </si>
  <si>
    <t>Mecca Adams</t>
  </si>
  <si>
    <t>Elisa Castro</t>
  </si>
  <si>
    <t>Audrey Bright</t>
  </si>
  <si>
    <t>PAID 4/29/14</t>
  </si>
  <si>
    <t>member rate</t>
  </si>
  <si>
    <t>non-member rate</t>
  </si>
  <si>
    <t>paid</t>
  </si>
  <si>
    <t>201404U9666898907</t>
  </si>
  <si>
    <t>paid 5/12/14</t>
  </si>
  <si>
    <t>PAID</t>
  </si>
  <si>
    <t>reminder sent 5/27/14</t>
  </si>
  <si>
    <t>Speaker Fee</t>
  </si>
  <si>
    <t>paid 6/2/14</t>
  </si>
  <si>
    <t xml:space="preserve">201405U9666898907 </t>
  </si>
  <si>
    <t>paid 6/9/14</t>
  </si>
  <si>
    <t>reminder sent 5/27/14, 6/10/14</t>
  </si>
  <si>
    <t>paid 6/10/14</t>
  </si>
  <si>
    <t>reminder sent 5/27/14, 6/10/14, 7/9/14</t>
  </si>
  <si>
    <t>paid 7/10</t>
  </si>
  <si>
    <t>January Monthend</t>
  </si>
  <si>
    <t>February Monthend</t>
  </si>
  <si>
    <t>March Monthend</t>
  </si>
  <si>
    <t>April Monthend</t>
  </si>
  <si>
    <t>May Monthend</t>
  </si>
  <si>
    <t>June Monthend</t>
  </si>
  <si>
    <t>July Monthend</t>
  </si>
  <si>
    <t>August Monthend</t>
  </si>
  <si>
    <t>September Monthend</t>
  </si>
  <si>
    <t>October Monthend</t>
  </si>
  <si>
    <t>November Monthend</t>
  </si>
  <si>
    <t>December Monthend</t>
  </si>
  <si>
    <t>Webinar - multi chapter</t>
  </si>
  <si>
    <t>constant contact</t>
  </si>
  <si>
    <t>2015 WICT PayPal Account - Invoices Sent</t>
  </si>
  <si>
    <t>Constant Contact</t>
  </si>
  <si>
    <t>X</t>
  </si>
  <si>
    <t>Jenn Gilman</t>
  </si>
  <si>
    <t>Bethany M Sherman</t>
  </si>
  <si>
    <t xml:space="preserve">Devon Croom </t>
  </si>
  <si>
    <t>Johinka Byrd</t>
  </si>
  <si>
    <t>Lela Willis</t>
  </si>
  <si>
    <t>Alicia Wiliams</t>
  </si>
  <si>
    <t>Vidula Shinde</t>
  </si>
  <si>
    <t>YES</t>
  </si>
  <si>
    <t>reminder sent 6/10/15; 7/7/15</t>
  </si>
  <si>
    <t>Important Information</t>
  </si>
  <si>
    <t>Online Banking</t>
  </si>
  <si>
    <t>www.wellsfargo.com</t>
  </si>
  <si>
    <t>UserName</t>
  </si>
  <si>
    <t>Password</t>
  </si>
  <si>
    <t>sunshine945</t>
  </si>
  <si>
    <t xml:space="preserve">Account# </t>
  </si>
  <si>
    <t>Routing#</t>
  </si>
  <si>
    <t>Security Question:</t>
  </si>
  <si>
    <t>Virginia Chapter Tax ID</t>
  </si>
  <si>
    <t>26-0583554</t>
  </si>
  <si>
    <t>Acteva Website - acteva.com</t>
  </si>
  <si>
    <t>Cliona Robb</t>
  </si>
  <si>
    <t>cblaw</t>
  </si>
  <si>
    <t>EventBrite - eventbrite.com</t>
  </si>
  <si>
    <t>alisha.starkey@cox.com</t>
  </si>
  <si>
    <t>nathalie.capelluto@cox.com</t>
  </si>
  <si>
    <t>WICTVACHAPTER</t>
  </si>
  <si>
    <t>PayPal Website - paypal.com</t>
  </si>
  <si>
    <t>Primary Account:</t>
  </si>
  <si>
    <t>What is your favorite restaurant? Olive Garden</t>
  </si>
  <si>
    <t>Who is your favorite historical person? George Washington</t>
  </si>
  <si>
    <t>Authorized Users</t>
  </si>
  <si>
    <t>clionarobb</t>
  </si>
  <si>
    <t>WICT20092</t>
  </si>
  <si>
    <t>password</t>
  </si>
  <si>
    <t>www.paypal.com</t>
  </si>
  <si>
    <t>2016 WICT PayPal Account - Invoices Sent</t>
  </si>
  <si>
    <t>Amie Mincher</t>
  </si>
  <si>
    <t>sponsorship</t>
  </si>
  <si>
    <t>Carol Petersen</t>
  </si>
  <si>
    <t>mentoring</t>
  </si>
  <si>
    <t>$4.70 fee</t>
  </si>
  <si>
    <t>$67.03 fee</t>
  </si>
  <si>
    <t>Cateena Powers</t>
  </si>
  <si>
    <t>Tayra Ramirez</t>
  </si>
  <si>
    <t>Debbie Kloker</t>
  </si>
  <si>
    <t>Donna Witt</t>
  </si>
  <si>
    <t>Patrick Merryman</t>
  </si>
  <si>
    <t>Bonnie Ouellette</t>
  </si>
  <si>
    <t>Merrile Allman</t>
  </si>
  <si>
    <t>Tanika Fagan</t>
  </si>
  <si>
    <t>$9.10 fee</t>
  </si>
  <si>
    <t>2017 WICT Money Market Account</t>
  </si>
  <si>
    <t>2017 WICT Checking Account - Revenue &amp; Expenses</t>
  </si>
  <si>
    <t>2017 WICT PayPal Account</t>
  </si>
  <si>
    <t>JD Event Nov 2016</t>
  </si>
  <si>
    <t>Transfer to WICT VA Acct</t>
  </si>
  <si>
    <t>Sponsorship</t>
  </si>
  <si>
    <t>Paypal</t>
  </si>
  <si>
    <t>JD Event 2016</t>
  </si>
  <si>
    <t>Shentel payment for JD event Nov 2016</t>
  </si>
  <si>
    <t>Board Meeting</t>
  </si>
  <si>
    <t>Reimbursement of Board Book shipping expenses</t>
  </si>
  <si>
    <t>Reimbursement of Board Meeting materials</t>
  </si>
  <si>
    <t>WICT National</t>
  </si>
  <si>
    <t>PAR Contribution</t>
  </si>
  <si>
    <t>PAR Contribution 2016</t>
  </si>
  <si>
    <t>Marketing</t>
  </si>
  <si>
    <t>Annual fee</t>
  </si>
  <si>
    <t>VCTA</t>
  </si>
  <si>
    <t>Payment to VCTA for hosting WICT Breakfast</t>
  </si>
  <si>
    <t>Amazon Smile</t>
  </si>
  <si>
    <t>Time Warner</t>
  </si>
  <si>
    <t>Dividend Payout</t>
  </si>
  <si>
    <t>EDS</t>
  </si>
  <si>
    <t>2017 Sponsorship Check</t>
  </si>
  <si>
    <t>Comcast Sportsnet</t>
  </si>
  <si>
    <t>sfromme2017</t>
  </si>
  <si>
    <t>Special 2017 $25,000 Programming Fund</t>
  </si>
  <si>
    <t>VOID - Amazon Smile Signup</t>
  </si>
  <si>
    <t>VOID - Error in payee name</t>
  </si>
  <si>
    <t>Amazon Smile requires a voided check</t>
  </si>
  <si>
    <t>Check made to speaker's company instead of food bank</t>
  </si>
  <si>
    <t>Username</t>
  </si>
  <si>
    <t>wictva.treasurer@gmail.com</t>
  </si>
  <si>
    <t>WICTVA2017</t>
  </si>
  <si>
    <t xml:space="preserve">A&amp;E </t>
  </si>
  <si>
    <t>Chesterfield Community Food Bank</t>
  </si>
  <si>
    <t>March 22 Financial Webinar</t>
  </si>
  <si>
    <t>Speaker donation</t>
  </si>
  <si>
    <t>Cox Communications</t>
  </si>
  <si>
    <t>Lakysha Laing Travel Reimbursement to Cox</t>
  </si>
  <si>
    <t>Angela Tyer</t>
  </si>
  <si>
    <t>WICT VA Tablecloth for Events</t>
  </si>
  <si>
    <t>Transfer from PayPal - Mentee Payments</t>
  </si>
  <si>
    <t>Mentoring</t>
  </si>
  <si>
    <t>Reimbursement for Board Book shipping fee</t>
  </si>
  <si>
    <t>AMC Networks</t>
  </si>
  <si>
    <t>Lakysha Laing Registration</t>
  </si>
  <si>
    <t>WICT National Chapter Rebate</t>
  </si>
  <si>
    <t>Kim Mosley</t>
  </si>
  <si>
    <t>Reimburse for Kick-Off Event supplies</t>
  </si>
  <si>
    <t>sarah.fromme@emp.shentel.com</t>
  </si>
  <si>
    <t>Discovery</t>
  </si>
  <si>
    <t>Lashone Sanders</t>
  </si>
  <si>
    <t>Reimburse for food/beverages/supplies</t>
  </si>
  <si>
    <t>6-20 Event - Shinese</t>
  </si>
  <si>
    <t>Leadership Conference</t>
  </si>
  <si>
    <t>WICT Leadership Conference Registrations</t>
  </si>
  <si>
    <t>Reimbursement for 2017 Mid-Point BOD Meeting</t>
  </si>
  <si>
    <t>Lunch, drinks</t>
  </si>
  <si>
    <t>4 registrations @ 1450 ea</t>
  </si>
  <si>
    <t>From Common to Confident event</t>
  </si>
  <si>
    <t>Nathalie Capelluto</t>
  </si>
  <si>
    <t>Reimbursement for 2017 Marketing Sign</t>
  </si>
  <si>
    <t>Devon Croom</t>
  </si>
  <si>
    <t>WICT Leadership Conference Travel</t>
  </si>
  <si>
    <t>Reimbursement for 2017 Marketing Banner</t>
  </si>
  <si>
    <t>Mid-Point Meeting Lunch and Breakfast</t>
  </si>
  <si>
    <t>Fox Networks</t>
  </si>
  <si>
    <t>Danica Riddick</t>
  </si>
  <si>
    <t>Reimbursement for Travel - Member Scholarship</t>
  </si>
  <si>
    <t>Tammy Thierault</t>
  </si>
  <si>
    <t>Angela Washington</t>
  </si>
  <si>
    <t>Reimbursement for Travel/Hotel/Meals</t>
  </si>
  <si>
    <t>Reimbursement for Travel - train ticket</t>
  </si>
  <si>
    <t>Reimbursement for Travel - Amanda Dellinger</t>
  </si>
  <si>
    <t>Reimbursement for Travel - Moneca Williams</t>
  </si>
  <si>
    <t>A portion of the hotel needs to be reimbursed to Amanda Dellinger</t>
  </si>
  <si>
    <t>Moneca Williams</t>
  </si>
  <si>
    <t>Reimbursement for Travel - train tickets (Lashone and Heather)</t>
  </si>
  <si>
    <t>Amanda Dellinger meal reimbursement</t>
  </si>
  <si>
    <t>Baggage/meal reimbursement</t>
  </si>
  <si>
    <t>Posters for in-person events in 2017</t>
  </si>
  <si>
    <t>Ordered through Vista Print</t>
  </si>
  <si>
    <t>Reimbursement for badge supplies</t>
  </si>
  <si>
    <t>Sarah Fromme</t>
  </si>
  <si>
    <t>JD Event 2017</t>
  </si>
  <si>
    <t>Mosaic Catering/Events</t>
  </si>
  <si>
    <t>Catering Deposit</t>
  </si>
  <si>
    <t>A/V Set up Deposit</t>
  </si>
  <si>
    <t>Catering full amount</t>
  </si>
  <si>
    <t>A/V set up full amount</t>
  </si>
  <si>
    <t>PAR Contribution 2017</t>
  </si>
  <si>
    <t>Reimbursement for Banner and MVP Award Trophy</t>
  </si>
  <si>
    <t>WITHOUT GRANT</t>
  </si>
  <si>
    <t>JD Event</t>
  </si>
  <si>
    <t>Transfer from PayPal - JD Event Payments</t>
  </si>
  <si>
    <t>Amazon.com</t>
  </si>
  <si>
    <t>WICT/NAMIC Holiday Party</t>
  </si>
  <si>
    <t>$250.00 Gift Card for Toys for Tots purchases</t>
  </si>
  <si>
    <t>Debit Card</t>
  </si>
  <si>
    <t>Fairfax CASA</t>
  </si>
  <si>
    <t>Speaker donation - JD Myers II</t>
  </si>
  <si>
    <t>Membership</t>
  </si>
  <si>
    <t>Adrian Williams</t>
  </si>
  <si>
    <t>January 2018 Webinar</t>
  </si>
  <si>
    <t>Speaker Deposit</t>
  </si>
  <si>
    <t>Budget Category</t>
  </si>
  <si>
    <t>Revenue - Unbudgeted</t>
  </si>
  <si>
    <t>Expense - Unbudgeted</t>
  </si>
  <si>
    <t>Expense - Constant Contact Annual Fee</t>
  </si>
  <si>
    <t>Revenue - Time Warner Dividend Payout</t>
  </si>
  <si>
    <t>Expense - Scholarships - EDS Program</t>
  </si>
  <si>
    <t>Revenue - Sponsorships</t>
  </si>
  <si>
    <t>N/A</t>
  </si>
  <si>
    <t>PROGRAMMING GRANT (NOT BUDGETED)</t>
  </si>
  <si>
    <t>Expense - Speaker Gifts</t>
  </si>
  <si>
    <t>Expense - Marketing Posters/Signage</t>
  </si>
  <si>
    <t>Revenue - Mentor Program</t>
  </si>
  <si>
    <t>Revenue - National Membership Allocations</t>
  </si>
  <si>
    <t>Expense - Mentoring Kick-off Event</t>
  </si>
  <si>
    <t>Expense - Scholarships - WLC</t>
  </si>
  <si>
    <t>Expense - Other - Board Meeting</t>
  </si>
  <si>
    <t>Expense - Supplies - Name Tags</t>
  </si>
  <si>
    <t>Expense - JD Myers Event</t>
  </si>
  <si>
    <t>Expense - Signature Event</t>
  </si>
  <si>
    <t>Revenue - JD Myers Event</t>
  </si>
  <si>
    <t>Reimbursement for mentee certificates</t>
  </si>
  <si>
    <t>Expense - Mentoring Celebratory Event</t>
  </si>
  <si>
    <t>FROM GRANT - NOT BUDGETED</t>
  </si>
  <si>
    <t>Expense - Mentoring Mid-Point Event</t>
  </si>
  <si>
    <t>2016 Sponsorship Check</t>
  </si>
  <si>
    <t>Site: www.wepay.com</t>
  </si>
  <si>
    <t>Username: wictva.marketing@gmail.com</t>
  </si>
  <si>
    <t>Password: VAChapter101</t>
  </si>
  <si>
    <t>WePay</t>
  </si>
  <si>
    <t>ISSUED STOP PAYMENT - CHECK WASN'T RECEIVED</t>
  </si>
  <si>
    <t>051400549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</si>
</sst>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trike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b/>
      <strike/>
      <sz val="10"/>
      <name val="Arial"/>
      <family val="2"/>
    </font>
    <font>
      <strike/>
      <sz val="10"/>
      <color indexed="18"/>
      <name val="Arial"/>
      <family val="2"/>
    </font>
    <font>
      <strike/>
      <u/>
      <sz val="10"/>
      <color indexed="12"/>
      <name val="Arial"/>
      <family val="2"/>
    </font>
    <font>
      <sz val="1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1" fillId="0" borderId="0"/>
    <xf numFmtId="0" fontId="1" fillId="4" borderId="7" applyNumberFormat="0" applyFont="0" applyAlignment="0" applyProtection="0"/>
    <xf numFmtId="0" fontId="17" fillId="16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14" fontId="0" fillId="0" borderId="0" xfId="0" applyNumberFormat="1"/>
    <xf numFmtId="44" fontId="0" fillId="0" borderId="0" xfId="29" applyFont="1"/>
    <xf numFmtId="44" fontId="2" fillId="0" borderId="0" xfId="29" applyFont="1"/>
    <xf numFmtId="14" fontId="2" fillId="18" borderId="0" xfId="0" applyNumberFormat="1" applyFont="1" applyFill="1"/>
    <xf numFmtId="14" fontId="0" fillId="18" borderId="0" xfId="0" applyNumberFormat="1" applyFill="1"/>
    <xf numFmtId="0" fontId="0" fillId="18" borderId="0" xfId="0" applyFill="1"/>
    <xf numFmtId="44" fontId="2" fillId="18" borderId="0" xfId="29" applyFont="1" applyFill="1"/>
    <xf numFmtId="44" fontId="1" fillId="0" borderId="0" xfId="29"/>
    <xf numFmtId="44" fontId="1" fillId="18" borderId="0" xfId="29" applyFill="1"/>
    <xf numFmtId="0" fontId="21" fillId="0" borderId="0" xfId="0" applyFont="1"/>
    <xf numFmtId="0" fontId="0" fillId="0" borderId="10" xfId="0" applyBorder="1"/>
    <xf numFmtId="44" fontId="0" fillId="0" borderId="10" xfId="29" applyFont="1" applyBorder="1"/>
    <xf numFmtId="0" fontId="20" fillId="0" borderId="0" xfId="0" applyFont="1"/>
    <xf numFmtId="0" fontId="2" fillId="0" borderId="0" xfId="0" applyFont="1" applyFill="1" applyBorder="1"/>
    <xf numFmtId="44" fontId="0" fillId="0" borderId="0" xfId="0" applyNumberFormat="1"/>
    <xf numFmtId="14" fontId="0" fillId="0" borderId="11" xfId="0" applyNumberFormat="1" applyBorder="1"/>
    <xf numFmtId="14" fontId="0" fillId="0" borderId="11" xfId="0" applyNumberFormat="1" applyFill="1" applyBorder="1"/>
    <xf numFmtId="44" fontId="2" fillId="0" borderId="0" xfId="29" applyFont="1" applyFill="1"/>
    <xf numFmtId="14" fontId="0" fillId="0" borderId="0" xfId="0" applyNumberFormat="1" applyFill="1" applyBorder="1"/>
    <xf numFmtId="0" fontId="0" fillId="0" borderId="0" xfId="0" applyFill="1" applyBorder="1"/>
    <xf numFmtId="44" fontId="1" fillId="0" borderId="0" xfId="29" applyFill="1" applyBorder="1"/>
    <xf numFmtId="44" fontId="1" fillId="0" borderId="0" xfId="29" applyBorder="1"/>
    <xf numFmtId="44" fontId="1" fillId="0" borderId="0" xfId="29" applyFont="1" applyFill="1" applyBorder="1"/>
    <xf numFmtId="164" fontId="0" fillId="0" borderId="0" xfId="0" applyNumberFormat="1"/>
    <xf numFmtId="164" fontId="1" fillId="0" borderId="0" xfId="29" applyNumberFormat="1" applyFont="1" applyFill="1" applyBorder="1"/>
    <xf numFmtId="164" fontId="1" fillId="0" borderId="0" xfId="29" applyNumberFormat="1"/>
    <xf numFmtId="164" fontId="1" fillId="18" borderId="0" xfId="29" applyNumberFormat="1" applyFill="1"/>
    <xf numFmtId="44" fontId="22" fillId="0" borderId="0" xfId="29" applyFont="1"/>
    <xf numFmtId="0" fontId="23" fillId="0" borderId="0" xfId="0" applyFont="1"/>
    <xf numFmtId="0" fontId="24" fillId="19" borderId="0" xfId="0" applyFont="1" applyFill="1"/>
    <xf numFmtId="0" fontId="25" fillId="20" borderId="11" xfId="0" applyFont="1" applyFill="1" applyBorder="1"/>
    <xf numFmtId="10" fontId="26" fillId="0" borderId="0" xfId="43" applyNumberFormat="1" applyFont="1"/>
    <xf numFmtId="44" fontId="23" fillId="0" borderId="0" xfId="29" applyFont="1"/>
    <xf numFmtId="44" fontId="23" fillId="21" borderId="0" xfId="29" applyFont="1" applyFill="1"/>
    <xf numFmtId="0" fontId="25" fillId="20" borderId="11" xfId="0" applyFont="1" applyFill="1" applyBorder="1" applyAlignment="1">
      <alignment horizontal="center"/>
    </xf>
    <xf numFmtId="14" fontId="23" fillId="0" borderId="0" xfId="0" quotePrefix="1" applyNumberFormat="1" applyFont="1"/>
    <xf numFmtId="0" fontId="25" fillId="20" borderId="11" xfId="0" applyFont="1" applyFill="1" applyBorder="1" applyAlignment="1">
      <alignment horizontal="right"/>
    </xf>
    <xf numFmtId="0" fontId="23" fillId="0" borderId="0" xfId="0" applyFont="1" applyFill="1"/>
    <xf numFmtId="0" fontId="27" fillId="0" borderId="0" xfId="0" applyFont="1"/>
    <xf numFmtId="44" fontId="1" fillId="20" borderId="11" xfId="29" applyFill="1" applyBorder="1"/>
    <xf numFmtId="0" fontId="2" fillId="20" borderId="11" xfId="0" applyFont="1" applyFill="1" applyBorder="1"/>
    <xf numFmtId="164" fontId="2" fillId="20" borderId="11" xfId="29" applyNumberFormat="1" applyFont="1" applyFill="1" applyBorder="1" applyAlignment="1">
      <alignment horizontal="center"/>
    </xf>
    <xf numFmtId="44" fontId="2" fillId="20" borderId="11" xfId="29" applyFont="1" applyFill="1" applyBorder="1" applyAlignment="1">
      <alignment horizontal="center"/>
    </xf>
    <xf numFmtId="10" fontId="22" fillId="20" borderId="11" xfId="43" applyNumberFormat="1" applyFont="1" applyFill="1" applyBorder="1"/>
    <xf numFmtId="44" fontId="1" fillId="20" borderId="11" xfId="29" applyNumberFormat="1" applyFill="1" applyBorder="1"/>
    <xf numFmtId="44" fontId="1" fillId="20" borderId="11" xfId="29" applyNumberFormat="1" applyFont="1" applyFill="1" applyBorder="1"/>
    <xf numFmtId="0" fontId="2" fillId="20" borderId="11" xfId="0" applyFont="1" applyFill="1" applyBorder="1" applyAlignment="1">
      <alignment wrapText="1"/>
    </xf>
    <xf numFmtId="44" fontId="2" fillId="20" borderId="11" xfId="29" applyFont="1" applyFill="1" applyBorder="1" applyAlignment="1">
      <alignment horizontal="center" wrapText="1"/>
    </xf>
    <xf numFmtId="44" fontId="2" fillId="22" borderId="11" xfId="29" applyFont="1" applyFill="1" applyBorder="1"/>
    <xf numFmtId="0" fontId="28" fillId="0" borderId="0" xfId="0" applyFont="1"/>
    <xf numFmtId="0" fontId="0" fillId="0" borderId="11" xfId="0" applyNumberFormat="1" applyBorder="1"/>
    <xf numFmtId="0" fontId="1" fillId="0" borderId="11" xfId="29" applyNumberFormat="1" applyFont="1" applyFill="1" applyBorder="1"/>
    <xf numFmtId="0" fontId="0" fillId="0" borderId="11" xfId="0" applyNumberFormat="1" applyFill="1" applyBorder="1"/>
    <xf numFmtId="0" fontId="2" fillId="22" borderId="11" xfId="0" applyNumberFormat="1" applyFont="1" applyFill="1" applyBorder="1"/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0" applyFont="1"/>
    <xf numFmtId="0" fontId="1" fillId="0" borderId="11" xfId="0" applyNumberFormat="1" applyFont="1" applyFill="1" applyBorder="1"/>
    <xf numFmtId="0" fontId="1" fillId="0" borderId="11" xfId="0" applyNumberFormat="1" applyFont="1" applyFill="1" applyBorder="1" applyAlignment="1">
      <alignment horizontal="center"/>
    </xf>
    <xf numFmtId="14" fontId="0" fillId="22" borderId="11" xfId="0" applyNumberFormat="1" applyFill="1" applyBorder="1"/>
    <xf numFmtId="0" fontId="0" fillId="22" borderId="11" xfId="0" applyNumberFormat="1" applyFill="1" applyBorder="1"/>
    <xf numFmtId="0" fontId="0" fillId="22" borderId="11" xfId="0" applyNumberFormat="1" applyFill="1" applyBorder="1" applyAlignment="1">
      <alignment horizontal="center"/>
    </xf>
    <xf numFmtId="0" fontId="21" fillId="22" borderId="11" xfId="0" applyNumberFormat="1" applyFont="1" applyFill="1" applyBorder="1"/>
    <xf numFmtId="44" fontId="1" fillId="22" borderId="11" xfId="29" applyNumberFormat="1" applyFill="1" applyBorder="1"/>
    <xf numFmtId="44" fontId="1" fillId="22" borderId="11" xfId="29" applyFill="1" applyBorder="1"/>
    <xf numFmtId="0" fontId="1" fillId="22" borderId="11" xfId="0" applyNumberFormat="1" applyFont="1" applyFill="1" applyBorder="1" applyAlignment="1">
      <alignment horizontal="center"/>
    </xf>
    <xf numFmtId="0" fontId="0" fillId="22" borderId="11" xfId="29" applyNumberFormat="1" applyFont="1" applyFill="1" applyBorder="1"/>
    <xf numFmtId="17" fontId="23" fillId="0" borderId="0" xfId="0" quotePrefix="1" applyNumberFormat="1" applyFont="1"/>
    <xf numFmtId="44" fontId="23" fillId="23" borderId="0" xfId="29" applyFont="1" applyFill="1"/>
    <xf numFmtId="17" fontId="23" fillId="0" borderId="0" xfId="0" quotePrefix="1" applyNumberFormat="1" applyFont="1" applyFill="1"/>
    <xf numFmtId="14" fontId="23" fillId="0" borderId="0" xfId="0" applyNumberFormat="1" applyFont="1" applyFill="1"/>
    <xf numFmtId="44" fontId="23" fillId="24" borderId="0" xfId="29" applyFont="1" applyFill="1"/>
    <xf numFmtId="0" fontId="29" fillId="0" borderId="0" xfId="0" applyFont="1"/>
    <xf numFmtId="13" fontId="1" fillId="0" borderId="0" xfId="29" applyNumberFormat="1"/>
    <xf numFmtId="44" fontId="1" fillId="0" borderId="0" xfId="29" applyFont="1"/>
    <xf numFmtId="164" fontId="2" fillId="0" borderId="0" xfId="0" applyNumberFormat="1" applyFont="1"/>
    <xf numFmtId="0" fontId="23" fillId="0" borderId="13" xfId="0" applyFont="1" applyBorder="1"/>
    <xf numFmtId="17" fontId="23" fillId="0" borderId="14" xfId="0" quotePrefix="1" applyNumberFormat="1" applyFont="1" applyBorder="1"/>
    <xf numFmtId="14" fontId="23" fillId="0" borderId="14" xfId="0" quotePrefix="1" applyNumberFormat="1" applyFont="1" applyBorder="1"/>
    <xf numFmtId="44" fontId="23" fillId="0" borderId="14" xfId="29" applyFont="1" applyBorder="1"/>
    <xf numFmtId="44" fontId="23" fillId="23" borderId="14" xfId="29" applyFont="1" applyFill="1" applyBorder="1"/>
    <xf numFmtId="44" fontId="23" fillId="21" borderId="14" xfId="29" applyFont="1" applyFill="1" applyBorder="1"/>
    <xf numFmtId="0" fontId="23" fillId="0" borderId="14" xfId="0" applyFont="1" applyBorder="1"/>
    <xf numFmtId="10" fontId="26" fillId="0" borderId="14" xfId="43" applyNumberFormat="1" applyFont="1" applyBorder="1"/>
    <xf numFmtId="0" fontId="23" fillId="0" borderId="15" xfId="0" applyFont="1" applyBorder="1"/>
    <xf numFmtId="0" fontId="23" fillId="0" borderId="16" xfId="0" applyFont="1" applyBorder="1"/>
    <xf numFmtId="17" fontId="23" fillId="0" borderId="10" xfId="0" quotePrefix="1" applyNumberFormat="1" applyFont="1" applyBorder="1"/>
    <xf numFmtId="14" fontId="23" fillId="0" borderId="10" xfId="0" quotePrefix="1" applyNumberFormat="1" applyFont="1" applyBorder="1"/>
    <xf numFmtId="44" fontId="23" fillId="0" borderId="10" xfId="29" applyFont="1" applyBorder="1"/>
    <xf numFmtId="44" fontId="23" fillId="23" borderId="10" xfId="29" applyFont="1" applyFill="1" applyBorder="1"/>
    <xf numFmtId="44" fontId="23" fillId="21" borderId="10" xfId="29" applyFont="1" applyFill="1" applyBorder="1"/>
    <xf numFmtId="0" fontId="23" fillId="0" borderId="10" xfId="0" applyFont="1" applyBorder="1"/>
    <xf numFmtId="10" fontId="26" fillId="0" borderId="10" xfId="43" applyNumberFormat="1" applyFont="1" applyBorder="1"/>
    <xf numFmtId="0" fontId="23" fillId="0" borderId="1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quotePrefix="1" applyFont="1"/>
    <xf numFmtId="14" fontId="27" fillId="0" borderId="11" xfId="0" applyNumberFormat="1" applyFont="1" applyFill="1" applyBorder="1"/>
    <xf numFmtId="0" fontId="27" fillId="0" borderId="11" xfId="0" applyNumberFormat="1" applyFont="1" applyFill="1" applyBorder="1"/>
    <xf numFmtId="0" fontId="27" fillId="0" borderId="11" xfId="29" applyNumberFormat="1" applyFont="1" applyFill="1" applyBorder="1"/>
    <xf numFmtId="44" fontId="27" fillId="20" borderId="11" xfId="29" applyNumberFormat="1" applyFont="1" applyFill="1" applyBorder="1"/>
    <xf numFmtId="0" fontId="30" fillId="0" borderId="12" xfId="29" applyNumberFormat="1" applyFont="1" applyFill="1" applyBorder="1"/>
    <xf numFmtId="0" fontId="27" fillId="0" borderId="0" xfId="0" applyFont="1" applyBorder="1"/>
    <xf numFmtId="14" fontId="1" fillId="0" borderId="11" xfId="0" applyNumberFormat="1" applyFont="1" applyFill="1" applyBorder="1"/>
    <xf numFmtId="14" fontId="2" fillId="0" borderId="0" xfId="0" applyNumberFormat="1" applyFont="1" applyAlignment="1">
      <alignment horizontal="right"/>
    </xf>
    <xf numFmtId="0" fontId="1" fillId="0" borderId="11" xfId="0" applyNumberFormat="1" applyFont="1" applyBorder="1"/>
    <xf numFmtId="44" fontId="31" fillId="0" borderId="0" xfId="29" applyFont="1"/>
    <xf numFmtId="2" fontId="0" fillId="0" borderId="0" xfId="0" applyNumberFormat="1"/>
    <xf numFmtId="0" fontId="32" fillId="0" borderId="0" xfId="47" applyAlignment="1" applyProtection="1"/>
    <xf numFmtId="1" fontId="0" fillId="0" borderId="0" xfId="0" applyNumberForma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47" applyFont="1" applyAlignment="1" applyProtection="1"/>
    <xf numFmtId="0" fontId="1" fillId="0" borderId="18" xfId="0" applyNumberFormat="1" applyFont="1" applyFill="1" applyBorder="1"/>
    <xf numFmtId="44" fontId="1" fillId="25" borderId="11" xfId="29" applyFill="1" applyBorder="1"/>
    <xf numFmtId="0" fontId="36" fillId="0" borderId="0" xfId="0" applyFont="1" applyAlignment="1">
      <alignment vertical="center"/>
    </xf>
    <xf numFmtId="0" fontId="32" fillId="0" borderId="0" xfId="47" applyAlignment="1" applyProtection="1">
      <alignment vertical="center"/>
    </xf>
    <xf numFmtId="14" fontId="22" fillId="0" borderId="11" xfId="0" applyNumberFormat="1" applyFont="1" applyFill="1" applyBorder="1"/>
    <xf numFmtId="0" fontId="22" fillId="0" borderId="11" xfId="0" applyNumberFormat="1" applyFont="1" applyBorder="1"/>
    <xf numFmtId="0" fontId="22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/>
    <xf numFmtId="44" fontId="22" fillId="20" borderId="11" xfId="29" applyNumberFormat="1" applyFont="1" applyFill="1" applyBorder="1"/>
    <xf numFmtId="44" fontId="22" fillId="20" borderId="11" xfId="29" applyFont="1" applyFill="1" applyBorder="1"/>
    <xf numFmtId="0" fontId="22" fillId="0" borderId="11" xfId="29" applyNumberFormat="1" applyFont="1" applyFill="1" applyBorder="1"/>
    <xf numFmtId="0" fontId="22" fillId="0" borderId="0" xfId="0" applyFont="1"/>
    <xf numFmtId="0" fontId="33" fillId="0" borderId="0" xfId="0" applyFont="1" applyAlignment="1"/>
    <xf numFmtId="0" fontId="0" fillId="0" borderId="0" xfId="0" quotePrefix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47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1/AppData/Local/Microsoft/Windows/Temporary%20Internet%20Files/Content.Outlook/5MY1N4VR/2015%20WICT%20Acct%20Bal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&amp; Tax Info"/>
      <sheetName val="SUMMARY"/>
      <sheetName val="Wells Fargo - Checking"/>
      <sheetName val="Wells Fargo - MoneyMarket"/>
      <sheetName val="PayPal"/>
      <sheetName val="PayPal-invoices sent"/>
      <sheetName val="eventbrite"/>
      <sheetName val="2012 Tech-It-Out Webinar"/>
    </sheetNames>
    <sheetDataSet>
      <sheetData sheetId="0" refreshError="1"/>
      <sheetData sheetId="1" refreshError="1"/>
      <sheetData sheetId="2">
        <row r="63">
          <cell r="B63" t="str">
            <v>Deposit</v>
          </cell>
          <cell r="E63" t="str">
            <v>Healthy Leader</v>
          </cell>
        </row>
        <row r="64">
          <cell r="B64" t="str">
            <v>Check</v>
          </cell>
          <cell r="E64" t="str">
            <v>Mentor Program</v>
          </cell>
        </row>
        <row r="65">
          <cell r="B65" t="str">
            <v>E-Check</v>
          </cell>
          <cell r="E65" t="str">
            <v>Meet the Operator</v>
          </cell>
        </row>
        <row r="66">
          <cell r="E66" t="str">
            <v>Signature Breakfast</v>
          </cell>
        </row>
        <row r="67">
          <cell r="E67" t="str">
            <v>Webinar - multi chapter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paypal.com/" TargetMode="External"/><Relationship Id="rId7" Type="http://schemas.openxmlformats.org/officeDocument/2006/relationships/hyperlink" Target="mailto:wictva.marketing@gmail.com" TargetMode="External"/><Relationship Id="rId2" Type="http://schemas.openxmlformats.org/officeDocument/2006/relationships/hyperlink" Target="mailto:alisha.starkey@cox.com" TargetMode="External"/><Relationship Id="rId1" Type="http://schemas.openxmlformats.org/officeDocument/2006/relationships/hyperlink" Target="http://www.wellsfargo.com/" TargetMode="External"/><Relationship Id="rId6" Type="http://schemas.openxmlformats.org/officeDocument/2006/relationships/hyperlink" Target="https://clicktime.symantec.com/a/1/q1rKxUD3DY7pHSw6mk2Vp8A--zu2B6x1fB0nxC943pk=?d=LijTfcjn4dP7hCBMpSdodiN0s-EOMoo9-rpCP7KdpQEI8ozUoCI0zkPEfhllPF6tZpQfPwGMrtdp5NSbebwdxS6e3boSItV2En_tRmdUZ50SPxy90KCEQHJJ3TGuRzVUGZwI-UGQMoTrq9NJ2K4zofMy-MmtvKS17fD_xL17nRXqVtdXD_8WqIBE0Zt4r5eH1HW0PZVyRHXpM24K_ixK-88JDQPiAXs3FZHdHGOWDDN6QVOK_pDMDy4wymgS1qgc1CbccqubMDL7KzKBDl54YGewS6ap5AHMaVPQNPSY3YhJEtgxsLdhOh4YU2HRRLUCL9nQ2yaQekgQ4LpFl-d-WttUb3Q39sxgja49PcMdiajrc96Jgqp3PACq9ceegPeIGx7GV625Iv9dBgMK&amp;u=http%3A%2F%2Fwww.wepay.com" TargetMode="External"/><Relationship Id="rId5" Type="http://schemas.openxmlformats.org/officeDocument/2006/relationships/hyperlink" Target="mailto:wictva.treasurer@gmail.com" TargetMode="External"/><Relationship Id="rId4" Type="http://schemas.openxmlformats.org/officeDocument/2006/relationships/hyperlink" Target="mailto:sarah.fromme@emp.shent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topLeftCell="A13" workbookViewId="0">
      <selection activeCell="F31" sqref="F31"/>
    </sheetView>
  </sheetViews>
  <sheetFormatPr defaultRowHeight="12.75" x14ac:dyDescent="0.2"/>
  <cols>
    <col min="2" max="2" width="17.28515625" customWidth="1"/>
    <col min="3" max="3" width="36" customWidth="1"/>
  </cols>
  <sheetData>
    <row r="1" spans="1:3" x14ac:dyDescent="0.2">
      <c r="A1" s="1" t="s">
        <v>173</v>
      </c>
    </row>
    <row r="3" spans="1:3" x14ac:dyDescent="0.2">
      <c r="A3" s="1" t="s">
        <v>174</v>
      </c>
    </row>
    <row r="4" spans="1:3" x14ac:dyDescent="0.2">
      <c r="B4" s="111" t="s">
        <v>175</v>
      </c>
    </row>
    <row r="5" spans="1:3" x14ac:dyDescent="0.2">
      <c r="B5" t="s">
        <v>176</v>
      </c>
      <c r="C5" t="s">
        <v>241</v>
      </c>
    </row>
    <row r="6" spans="1:3" x14ac:dyDescent="0.2">
      <c r="B6" t="s">
        <v>177</v>
      </c>
      <c r="C6" t="s">
        <v>178</v>
      </c>
    </row>
    <row r="7" spans="1:3" x14ac:dyDescent="0.2">
      <c r="B7" t="s">
        <v>179</v>
      </c>
      <c r="C7" s="112">
        <v>2050000506659</v>
      </c>
    </row>
    <row r="8" spans="1:3" x14ac:dyDescent="0.2">
      <c r="B8" t="s">
        <v>180</v>
      </c>
      <c r="C8" s="129" t="s">
        <v>352</v>
      </c>
    </row>
    <row r="9" spans="1:3" x14ac:dyDescent="0.2">
      <c r="B9" t="s">
        <v>181</v>
      </c>
      <c r="C9" s="59"/>
    </row>
    <row r="10" spans="1:3" x14ac:dyDescent="0.2">
      <c r="B10" t="s">
        <v>181</v>
      </c>
      <c r="C10" s="59"/>
    </row>
    <row r="11" spans="1:3" x14ac:dyDescent="0.2">
      <c r="B11" t="s">
        <v>181</v>
      </c>
      <c r="C11" s="59"/>
    </row>
    <row r="13" spans="1:3" x14ac:dyDescent="0.2">
      <c r="A13" s="1" t="s">
        <v>182</v>
      </c>
    </row>
    <row r="14" spans="1:3" x14ac:dyDescent="0.2">
      <c r="B14" t="s">
        <v>183</v>
      </c>
    </row>
    <row r="16" spans="1:3" x14ac:dyDescent="0.2">
      <c r="A16" s="113" t="s">
        <v>184</v>
      </c>
      <c r="B16" s="41"/>
      <c r="C16" s="41"/>
    </row>
    <row r="17" spans="1:4" x14ac:dyDescent="0.2">
      <c r="A17" s="41"/>
      <c r="B17" s="41" t="s">
        <v>176</v>
      </c>
      <c r="C17" s="41" t="s">
        <v>185</v>
      </c>
    </row>
    <row r="18" spans="1:4" x14ac:dyDescent="0.2">
      <c r="A18" s="41"/>
      <c r="B18" s="41" t="s">
        <v>177</v>
      </c>
      <c r="C18" s="41" t="s">
        <v>186</v>
      </c>
    </row>
    <row r="20" spans="1:4" s="41" customFormat="1" x14ac:dyDescent="0.2">
      <c r="A20" s="128" t="s">
        <v>187</v>
      </c>
      <c r="B20" s="128"/>
    </row>
    <row r="21" spans="1:4" s="41" customFormat="1" x14ac:dyDescent="0.2">
      <c r="A21" s="114"/>
      <c r="B21" s="41" t="s">
        <v>176</v>
      </c>
      <c r="C21" s="115" t="s">
        <v>188</v>
      </c>
      <c r="D21" s="115" t="s">
        <v>189</v>
      </c>
    </row>
    <row r="22" spans="1:4" s="41" customFormat="1" x14ac:dyDescent="0.2">
      <c r="B22" s="41" t="s">
        <v>177</v>
      </c>
      <c r="C22" s="41" t="s">
        <v>190</v>
      </c>
    </row>
    <row r="24" spans="1:4" x14ac:dyDescent="0.2">
      <c r="A24" s="1" t="s">
        <v>350</v>
      </c>
    </row>
    <row r="25" spans="1:4" x14ac:dyDescent="0.2">
      <c r="B25" s="119" t="s">
        <v>347</v>
      </c>
    </row>
    <row r="26" spans="1:4" x14ac:dyDescent="0.2">
      <c r="B26" s="119" t="s">
        <v>348</v>
      </c>
    </row>
    <row r="27" spans="1:4" x14ac:dyDescent="0.2">
      <c r="B27" s="118" t="s">
        <v>349</v>
      </c>
    </row>
    <row r="28" spans="1:4" x14ac:dyDescent="0.2">
      <c r="B28" s="118"/>
    </row>
    <row r="29" spans="1:4" x14ac:dyDescent="0.2">
      <c r="A29" s="1" t="s">
        <v>191</v>
      </c>
    </row>
    <row r="30" spans="1:4" x14ac:dyDescent="0.2">
      <c r="A30" s="1"/>
      <c r="B30" s="111" t="s">
        <v>199</v>
      </c>
    </row>
    <row r="31" spans="1:4" x14ac:dyDescent="0.2">
      <c r="A31" s="1"/>
      <c r="B31" s="1" t="s">
        <v>192</v>
      </c>
    </row>
    <row r="32" spans="1:4" x14ac:dyDescent="0.2">
      <c r="B32" t="s">
        <v>176</v>
      </c>
      <c r="C32" s="111" t="s">
        <v>266</v>
      </c>
    </row>
    <row r="33" spans="1:3" x14ac:dyDescent="0.2">
      <c r="B33" t="s">
        <v>177</v>
      </c>
      <c r="C33" t="s">
        <v>190</v>
      </c>
    </row>
    <row r="34" spans="1:3" x14ac:dyDescent="0.2">
      <c r="B34" t="s">
        <v>181</v>
      </c>
      <c r="C34" t="s">
        <v>193</v>
      </c>
    </row>
    <row r="35" spans="1:3" x14ac:dyDescent="0.2">
      <c r="B35" t="s">
        <v>181</v>
      </c>
      <c r="C35" t="s">
        <v>194</v>
      </c>
    </row>
    <row r="37" spans="1:3" x14ac:dyDescent="0.2">
      <c r="B37" s="1" t="s">
        <v>195</v>
      </c>
    </row>
    <row r="38" spans="1:3" x14ac:dyDescent="0.2">
      <c r="B38" t="s">
        <v>176</v>
      </c>
      <c r="C38" t="s">
        <v>196</v>
      </c>
    </row>
    <row r="39" spans="1:3" x14ac:dyDescent="0.2">
      <c r="B39" t="s">
        <v>177</v>
      </c>
      <c r="C39" t="s">
        <v>197</v>
      </c>
    </row>
    <row r="41" spans="1:3" x14ac:dyDescent="0.2">
      <c r="A41" s="1" t="s">
        <v>162</v>
      </c>
    </row>
    <row r="42" spans="1:3" x14ac:dyDescent="0.2">
      <c r="B42" t="s">
        <v>176</v>
      </c>
      <c r="C42" s="111" t="s">
        <v>189</v>
      </c>
    </row>
    <row r="43" spans="1:3" x14ac:dyDescent="0.2">
      <c r="B43" t="s">
        <v>177</v>
      </c>
      <c r="C43" s="59" t="s">
        <v>198</v>
      </c>
    </row>
    <row r="45" spans="1:3" x14ac:dyDescent="0.2">
      <c r="A45" s="1" t="s">
        <v>235</v>
      </c>
    </row>
    <row r="46" spans="1:3" x14ac:dyDescent="0.2">
      <c r="B46" t="s">
        <v>247</v>
      </c>
      <c r="C46" s="111" t="s">
        <v>248</v>
      </c>
    </row>
    <row r="47" spans="1:3" x14ac:dyDescent="0.2">
      <c r="B47" t="s">
        <v>177</v>
      </c>
      <c r="C47" t="s">
        <v>249</v>
      </c>
    </row>
  </sheetData>
  <mergeCells count="1">
    <mergeCell ref="A20:B20"/>
  </mergeCells>
  <hyperlinks>
    <hyperlink ref="B4" r:id="rId1"/>
    <hyperlink ref="C21" r:id="rId2"/>
    <hyperlink ref="B30" r:id="rId3"/>
    <hyperlink ref="C32" r:id="rId4"/>
    <hyperlink ref="C46" r:id="rId5"/>
    <hyperlink ref="B25" r:id="rId6" display="https://clicktime.symantec.com/a/1/q1rKxUD3DY7pHSw6mk2Vp8A--zu2B6x1fB0nxC943pk=?d=LijTfcjn4dP7hCBMpSdodiN0s-EOMoo9-rpCP7KdpQEI8ozUoCI0zkPEfhllPF6tZpQfPwGMrtdp5NSbebwdxS6e3boSItV2En_tRmdUZ50SPxy90KCEQHJJ3TGuRzVUGZwI-UGQMoTrq9NJ2K4zofMy-MmtvKS17fD_xL17nRXqVtdXD_8WqIBE0Zt4r5eH1HW0PZVyRHXpM24K_ixK-88JDQPiAXs3FZHdHGOWDDN6QVOK_pDMDy4wymgS1qgc1CbccqubMDL7KzKBDl54YGewS6ap5AHMaVPQNPSY3YhJEtgxsLdhOh4YU2HRRLUCL9nQ2yaQekgQ4LpFl-d-WttUb3Q39sxgja49PcMdiajrc96Jgqp3PACq9ceegPeIGx7GV625Iv9dBgMK&amp;u=http%3A%2F%2Fwww.wepay.com"/>
    <hyperlink ref="B26" r:id="rId7" display="mailto:wictva.marketing@gmail.com"/>
  </hyperlinks>
  <printOptions horizontalCentered="1"/>
  <pageMargins left="0" right="0" top="0" bottom="0.5" header="0" footer="0"/>
  <pageSetup fitToHeight="0" orientation="landscape" r:id="rId8"/>
  <headerFooter alignWithMargins="0">
    <oddFooter>&amp;L&amp;Z&amp;F
&amp;A&amp;C&amp;P of &amp;N&amp;R&amp;D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3:I1048576"/>
  <sheetViews>
    <sheetView workbookViewId="0">
      <selection activeCell="F11" sqref="F11"/>
    </sheetView>
  </sheetViews>
  <sheetFormatPr defaultRowHeight="12.75" x14ac:dyDescent="0.2"/>
  <cols>
    <col min="2" max="2" width="20.85546875" bestFit="1" customWidth="1"/>
    <col min="3" max="3" width="10.140625" bestFit="1" customWidth="1"/>
    <col min="4" max="6" width="14.28515625" customWidth="1"/>
    <col min="7" max="7" width="15.85546875" bestFit="1" customWidth="1"/>
    <col min="8" max="8" width="14.28515625" customWidth="1"/>
    <col min="9" max="9" width="12.140625" bestFit="1" customWidth="1"/>
  </cols>
  <sheetData>
    <row r="3" spans="2:9" x14ac:dyDescent="0.2">
      <c r="D3" s="97" t="s">
        <v>92</v>
      </c>
      <c r="E3" s="97" t="s">
        <v>93</v>
      </c>
      <c r="F3" s="97" t="s">
        <v>94</v>
      </c>
      <c r="G3" s="97" t="s">
        <v>160</v>
      </c>
    </row>
    <row r="4" spans="2:9" x14ac:dyDescent="0.2">
      <c r="B4" s="98" t="s">
        <v>147</v>
      </c>
      <c r="C4" s="107">
        <v>42766</v>
      </c>
      <c r="D4" s="4">
        <v>39549.620000000003</v>
      </c>
      <c r="E4" s="4">
        <v>20058.84</v>
      </c>
      <c r="F4" s="4">
        <f>+PayPal!H6</f>
        <v>15.5</v>
      </c>
      <c r="G4" s="4">
        <v>0</v>
      </c>
      <c r="H4" s="5">
        <f>SUM(D4:G4)</f>
        <v>59623.960000000006</v>
      </c>
      <c r="I4" s="4"/>
    </row>
    <row r="5" spans="2:9" x14ac:dyDescent="0.2">
      <c r="B5" s="98" t="s">
        <v>148</v>
      </c>
      <c r="C5" s="107">
        <v>42794</v>
      </c>
      <c r="D5" s="4">
        <v>30122.36</v>
      </c>
      <c r="E5" s="4">
        <v>20069.68</v>
      </c>
      <c r="F5" s="4">
        <v>15.5</v>
      </c>
      <c r="G5" s="4">
        <v>0</v>
      </c>
      <c r="H5" s="5">
        <f t="shared" ref="H5:H15" si="0">SUM(D5:G5)</f>
        <v>50207.54</v>
      </c>
      <c r="I5" s="109">
        <f>+H5-H4</f>
        <v>-9416.4200000000055</v>
      </c>
    </row>
    <row r="6" spans="2:9" x14ac:dyDescent="0.2">
      <c r="B6" s="98" t="s">
        <v>149</v>
      </c>
      <c r="C6" s="107">
        <v>42825</v>
      </c>
      <c r="D6" s="4">
        <v>58122.36</v>
      </c>
      <c r="E6" s="4">
        <v>20070.53</v>
      </c>
      <c r="F6" s="4">
        <v>15.5</v>
      </c>
      <c r="G6" s="4">
        <v>0</v>
      </c>
      <c r="H6" s="5">
        <f t="shared" si="0"/>
        <v>78208.39</v>
      </c>
      <c r="I6" s="109">
        <f t="shared" ref="I6:I15" si="1">+H6-H5</f>
        <v>28000.85</v>
      </c>
    </row>
    <row r="7" spans="2:9" x14ac:dyDescent="0.2">
      <c r="B7" s="98" t="s">
        <v>150</v>
      </c>
      <c r="C7" s="107">
        <v>42855</v>
      </c>
      <c r="D7" s="4">
        <v>60367.21</v>
      </c>
      <c r="E7" s="4">
        <v>20071.349999999999</v>
      </c>
      <c r="F7" s="4">
        <v>15.5</v>
      </c>
      <c r="G7" s="4">
        <v>0</v>
      </c>
      <c r="H7" s="5">
        <f t="shared" si="0"/>
        <v>80454.06</v>
      </c>
      <c r="I7" s="109">
        <f t="shared" si="1"/>
        <v>2245.6699999999983</v>
      </c>
    </row>
    <row r="8" spans="2:9" x14ac:dyDescent="0.2">
      <c r="B8" s="98" t="s">
        <v>151</v>
      </c>
      <c r="C8" s="107">
        <v>42886</v>
      </c>
      <c r="D8" s="4">
        <v>67938.320000000007</v>
      </c>
      <c r="E8" s="4">
        <v>20072.21</v>
      </c>
      <c r="F8" s="4">
        <v>613.44000000000005</v>
      </c>
      <c r="G8" s="4">
        <v>0</v>
      </c>
      <c r="H8" s="5">
        <f>SUM(D8:G8)</f>
        <v>88623.97</v>
      </c>
      <c r="I8" s="109">
        <f t="shared" si="1"/>
        <v>8169.9100000000035</v>
      </c>
    </row>
    <row r="9" spans="2:9" x14ac:dyDescent="0.2">
      <c r="B9" s="98" t="s">
        <v>152</v>
      </c>
      <c r="C9" s="107">
        <v>42916</v>
      </c>
      <c r="D9" s="4">
        <v>70134.2</v>
      </c>
      <c r="E9" s="4">
        <v>20073.03</v>
      </c>
      <c r="F9" s="4">
        <v>15.5</v>
      </c>
      <c r="G9" s="4">
        <v>0</v>
      </c>
      <c r="H9" s="5">
        <f t="shared" si="0"/>
        <v>90222.73</v>
      </c>
      <c r="I9" s="109">
        <f t="shared" si="1"/>
        <v>1598.7599999999948</v>
      </c>
    </row>
    <row r="10" spans="2:9" x14ac:dyDescent="0.2">
      <c r="B10" s="98" t="s">
        <v>153</v>
      </c>
      <c r="C10" s="107">
        <v>42947</v>
      </c>
      <c r="D10" s="4">
        <v>63935.96</v>
      </c>
      <c r="E10" s="4">
        <v>20073.88</v>
      </c>
      <c r="F10" s="4">
        <v>15.5</v>
      </c>
      <c r="G10" s="4">
        <v>0</v>
      </c>
      <c r="H10" s="5">
        <f t="shared" si="0"/>
        <v>84025.34</v>
      </c>
      <c r="I10" s="109">
        <f t="shared" si="1"/>
        <v>-6197.3899999999994</v>
      </c>
    </row>
    <row r="11" spans="2:9" x14ac:dyDescent="0.2">
      <c r="B11" s="98" t="s">
        <v>154</v>
      </c>
      <c r="C11" s="107">
        <v>42978</v>
      </c>
      <c r="D11" s="4"/>
      <c r="E11" s="4"/>
      <c r="F11" s="4"/>
      <c r="G11" s="4">
        <v>0</v>
      </c>
      <c r="H11" s="5">
        <f t="shared" si="0"/>
        <v>0</v>
      </c>
      <c r="I11" s="109">
        <f t="shared" si="1"/>
        <v>-84025.34</v>
      </c>
    </row>
    <row r="12" spans="2:9" x14ac:dyDescent="0.2">
      <c r="B12" s="98" t="s">
        <v>155</v>
      </c>
      <c r="C12" s="107">
        <v>43008</v>
      </c>
      <c r="D12" s="4"/>
      <c r="E12" s="4"/>
      <c r="F12" s="4"/>
      <c r="G12" s="4">
        <v>0</v>
      </c>
      <c r="H12" s="5">
        <f t="shared" si="0"/>
        <v>0</v>
      </c>
      <c r="I12" s="109">
        <f t="shared" si="1"/>
        <v>0</v>
      </c>
    </row>
    <row r="13" spans="2:9" x14ac:dyDescent="0.2">
      <c r="B13" s="98" t="s">
        <v>156</v>
      </c>
      <c r="C13" s="107">
        <v>43039</v>
      </c>
      <c r="D13" s="4"/>
      <c r="E13" s="4"/>
      <c r="F13" s="4"/>
      <c r="G13" s="4">
        <v>0</v>
      </c>
      <c r="H13" s="5">
        <f t="shared" si="0"/>
        <v>0</v>
      </c>
      <c r="I13" s="109">
        <f t="shared" si="1"/>
        <v>0</v>
      </c>
    </row>
    <row r="14" spans="2:9" x14ac:dyDescent="0.2">
      <c r="B14" s="98" t="s">
        <v>157</v>
      </c>
      <c r="C14" s="107">
        <v>43069</v>
      </c>
      <c r="D14" s="4"/>
      <c r="E14" s="4"/>
      <c r="F14" s="4"/>
      <c r="G14" s="4">
        <v>0</v>
      </c>
      <c r="H14" s="5">
        <f t="shared" si="0"/>
        <v>0</v>
      </c>
      <c r="I14" s="109">
        <f t="shared" si="1"/>
        <v>0</v>
      </c>
    </row>
    <row r="15" spans="2:9" x14ac:dyDescent="0.2">
      <c r="B15" s="98" t="s">
        <v>158</v>
      </c>
      <c r="C15" s="107">
        <v>43100</v>
      </c>
      <c r="D15" s="4"/>
      <c r="E15" s="4"/>
      <c r="F15" s="4"/>
      <c r="G15" s="4">
        <v>0</v>
      </c>
      <c r="H15" s="5">
        <f t="shared" si="0"/>
        <v>0</v>
      </c>
      <c r="I15" s="109">
        <f t="shared" si="1"/>
        <v>0</v>
      </c>
    </row>
    <row r="16" spans="2:9" x14ac:dyDescent="0.2">
      <c r="D16" s="5"/>
      <c r="E16" s="5"/>
      <c r="F16" s="5"/>
      <c r="G16" s="5"/>
      <c r="H16" s="5"/>
      <c r="I16" s="4"/>
    </row>
    <row r="17" spans="4:9" x14ac:dyDescent="0.2">
      <c r="D17" s="4"/>
      <c r="E17" s="4"/>
      <c r="F17" s="4"/>
      <c r="G17" s="4"/>
      <c r="H17" s="4"/>
      <c r="I17" s="4"/>
    </row>
    <row r="18" spans="4:9" x14ac:dyDescent="0.2">
      <c r="D18" s="4"/>
      <c r="E18" s="4"/>
      <c r="F18" s="4"/>
      <c r="G18" s="4"/>
      <c r="H18" s="4"/>
      <c r="I18" s="4"/>
    </row>
    <row r="19" spans="4:9" x14ac:dyDescent="0.2">
      <c r="D19" s="4"/>
      <c r="E19" s="4"/>
      <c r="F19" s="4"/>
      <c r="G19" s="4"/>
      <c r="H19" s="4"/>
      <c r="I19" s="4"/>
    </row>
    <row r="20" spans="4:9" x14ac:dyDescent="0.2">
      <c r="D20" s="4"/>
      <c r="E20" s="4"/>
      <c r="F20" s="4"/>
      <c r="G20" s="4"/>
      <c r="H20" s="4"/>
      <c r="I20" s="4"/>
    </row>
    <row r="21" spans="4:9" x14ac:dyDescent="0.2">
      <c r="D21" s="4"/>
      <c r="E21" s="4"/>
      <c r="F21" s="4"/>
      <c r="G21" s="4"/>
      <c r="H21" s="4"/>
      <c r="I21" s="4"/>
    </row>
    <row r="22" spans="4:9" x14ac:dyDescent="0.2">
      <c r="D22" s="4"/>
      <c r="E22" s="4"/>
      <c r="F22" s="4"/>
      <c r="G22" s="4"/>
      <c r="H22" s="4"/>
      <c r="I22" s="4"/>
    </row>
    <row r="23" spans="4:9" x14ac:dyDescent="0.2">
      <c r="D23" s="4"/>
      <c r="E23" s="4"/>
      <c r="F23" s="4"/>
      <c r="G23" s="4"/>
      <c r="H23" s="4"/>
      <c r="I23" s="4"/>
    </row>
    <row r="24" spans="4:9" x14ac:dyDescent="0.2">
      <c r="D24" s="4"/>
      <c r="E24" s="4"/>
      <c r="F24" s="4"/>
      <c r="G24" s="4"/>
      <c r="H24" s="4"/>
      <c r="I24" s="4"/>
    </row>
    <row r="1048576" spans="5:5" x14ac:dyDescent="0.2">
      <c r="E104857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N1045171"/>
  <sheetViews>
    <sheetView zoomScale="85" zoomScaleNormal="85" workbookViewId="0">
      <pane ySplit="4" topLeftCell="A41" activePane="bottomLeft" state="frozen"/>
      <selection pane="bottomLeft" activeCell="L71" sqref="L71"/>
    </sheetView>
  </sheetViews>
  <sheetFormatPr defaultRowHeight="12.75" x14ac:dyDescent="0.2"/>
  <cols>
    <col min="1" max="1" width="12.7109375" customWidth="1"/>
    <col min="2" max="2" width="11.140625" bestFit="1" customWidth="1"/>
    <col min="3" max="3" width="11.28515625" bestFit="1" customWidth="1"/>
    <col min="4" max="4" width="24.42578125" customWidth="1"/>
    <col min="5" max="5" width="22.28515625" bestFit="1" customWidth="1"/>
    <col min="6" max="6" width="43.42578125" bestFit="1" customWidth="1"/>
    <col min="7" max="7" width="13.85546875" style="26" customWidth="1"/>
    <col min="8" max="9" width="13.85546875" style="10" customWidth="1"/>
    <col min="10" max="10" width="36.42578125" style="10" bestFit="1" customWidth="1"/>
    <col min="11" max="11" width="8.7109375" bestFit="1" customWidth="1"/>
    <col min="12" max="12" width="59.85546875" bestFit="1" customWidth="1"/>
  </cols>
  <sheetData>
    <row r="1" spans="1:12" x14ac:dyDescent="0.2">
      <c r="A1" s="1" t="s">
        <v>217</v>
      </c>
      <c r="B1" s="1"/>
      <c r="C1" s="1"/>
      <c r="D1" s="1"/>
    </row>
    <row r="4" spans="1:12" ht="25.5" x14ac:dyDescent="0.2">
      <c r="A4" s="43" t="s">
        <v>0</v>
      </c>
      <c r="B4" s="43" t="s">
        <v>1</v>
      </c>
      <c r="C4" s="49" t="s">
        <v>56</v>
      </c>
      <c r="D4" s="43" t="s">
        <v>58</v>
      </c>
      <c r="E4" s="43" t="s">
        <v>14</v>
      </c>
      <c r="F4" s="43" t="s">
        <v>2</v>
      </c>
      <c r="G4" s="44" t="s">
        <v>17</v>
      </c>
      <c r="H4" s="45" t="s">
        <v>16</v>
      </c>
      <c r="I4" s="50" t="s">
        <v>3</v>
      </c>
      <c r="J4" s="50" t="s">
        <v>322</v>
      </c>
      <c r="K4" s="49" t="s">
        <v>38</v>
      </c>
      <c r="L4" s="43" t="s">
        <v>25</v>
      </c>
    </row>
    <row r="5" spans="1:12" x14ac:dyDescent="0.2">
      <c r="A5" s="18">
        <v>42736</v>
      </c>
      <c r="B5" s="53"/>
      <c r="C5" s="57"/>
      <c r="D5" s="55"/>
      <c r="E5" s="53"/>
      <c r="F5" s="56" t="s">
        <v>24</v>
      </c>
      <c r="G5" s="47"/>
      <c r="H5" s="47"/>
      <c r="I5" s="51">
        <v>32066.13</v>
      </c>
      <c r="J5" s="51"/>
      <c r="K5" s="57"/>
      <c r="L5" s="53"/>
    </row>
    <row r="6" spans="1:12" ht="5.0999999999999996" customHeight="1" x14ac:dyDescent="0.2">
      <c r="A6" s="62"/>
      <c r="B6" s="63"/>
      <c r="C6" s="64"/>
      <c r="D6" s="63"/>
      <c r="E6" s="63"/>
      <c r="F6" s="65"/>
      <c r="G6" s="66"/>
      <c r="H6" s="66"/>
      <c r="I6" s="67"/>
      <c r="J6" s="67"/>
      <c r="K6" s="68"/>
      <c r="L6" s="69"/>
    </row>
    <row r="7" spans="1:12" x14ac:dyDescent="0.2">
      <c r="A7" s="19">
        <v>42740</v>
      </c>
      <c r="B7" s="53" t="s">
        <v>45</v>
      </c>
      <c r="C7" s="58"/>
      <c r="D7" s="60" t="s">
        <v>117</v>
      </c>
      <c r="E7" s="55" t="s">
        <v>221</v>
      </c>
      <c r="F7" s="60" t="s">
        <v>346</v>
      </c>
      <c r="G7" s="48"/>
      <c r="H7" s="47">
        <v>1500</v>
      </c>
      <c r="I7" s="42">
        <f>I5+G7+H7</f>
        <v>33566.130000000005</v>
      </c>
      <c r="J7" s="42" t="s">
        <v>323</v>
      </c>
      <c r="K7" s="61"/>
      <c r="L7" s="54"/>
    </row>
    <row r="8" spans="1:12" x14ac:dyDescent="0.2">
      <c r="A8" s="19">
        <v>42744</v>
      </c>
      <c r="B8" s="53" t="s">
        <v>45</v>
      </c>
      <c r="C8" s="58"/>
      <c r="D8" s="60" t="s">
        <v>222</v>
      </c>
      <c r="E8" s="55" t="s">
        <v>223</v>
      </c>
      <c r="F8" s="60" t="s">
        <v>224</v>
      </c>
      <c r="G8" s="48"/>
      <c r="H8" s="47">
        <v>439.8</v>
      </c>
      <c r="I8" s="42">
        <f>I7+G8+H8</f>
        <v>34005.930000000008</v>
      </c>
      <c r="J8" s="42" t="s">
        <v>323</v>
      </c>
      <c r="K8" s="61"/>
      <c r="L8" s="54"/>
    </row>
    <row r="9" spans="1:12" x14ac:dyDescent="0.2">
      <c r="A9" s="19">
        <v>42748</v>
      </c>
      <c r="B9" s="53" t="s">
        <v>65</v>
      </c>
      <c r="C9" s="58">
        <v>774</v>
      </c>
      <c r="D9" s="60" t="s">
        <v>117</v>
      </c>
      <c r="E9" s="55" t="s">
        <v>225</v>
      </c>
      <c r="F9" s="60" t="s">
        <v>227</v>
      </c>
      <c r="G9" s="48">
        <v>908.84</v>
      </c>
      <c r="H9" s="47"/>
      <c r="I9" s="42">
        <f>I8-G9+H9</f>
        <v>33097.090000000011</v>
      </c>
      <c r="J9" s="117" t="s">
        <v>324</v>
      </c>
      <c r="K9" s="61"/>
      <c r="L9" s="54"/>
    </row>
    <row r="10" spans="1:12" x14ac:dyDescent="0.2">
      <c r="A10" s="19">
        <v>42748</v>
      </c>
      <c r="B10" s="53" t="s">
        <v>65</v>
      </c>
      <c r="C10" s="58">
        <v>775</v>
      </c>
      <c r="D10" s="60" t="s">
        <v>228</v>
      </c>
      <c r="E10" s="55" t="s">
        <v>229</v>
      </c>
      <c r="F10" s="60" t="s">
        <v>230</v>
      </c>
      <c r="G10" s="48">
        <v>1500</v>
      </c>
      <c r="H10" s="47"/>
      <c r="I10" s="42">
        <f t="shared" ref="I10:I72" si="0">I9-G10+H10</f>
        <v>31597.090000000011</v>
      </c>
      <c r="J10" s="117" t="s">
        <v>324</v>
      </c>
      <c r="K10" s="61"/>
      <c r="L10" s="54"/>
    </row>
    <row r="11" spans="1:12" x14ac:dyDescent="0.2">
      <c r="A11" s="19">
        <v>42753</v>
      </c>
      <c r="B11" s="53" t="s">
        <v>65</v>
      </c>
      <c r="C11" s="58">
        <v>776</v>
      </c>
      <c r="D11" s="60" t="s">
        <v>233</v>
      </c>
      <c r="E11" s="55" t="s">
        <v>55</v>
      </c>
      <c r="F11" s="60" t="s">
        <v>234</v>
      </c>
      <c r="G11" s="48">
        <v>517.13</v>
      </c>
      <c r="H11" s="47"/>
      <c r="I11" s="42">
        <f t="shared" si="0"/>
        <v>31079.96000000001</v>
      </c>
      <c r="J11" s="117" t="s">
        <v>324</v>
      </c>
      <c r="K11" s="61"/>
      <c r="L11" s="54"/>
    </row>
    <row r="12" spans="1:12" x14ac:dyDescent="0.2">
      <c r="A12" s="19">
        <v>42759</v>
      </c>
      <c r="B12" s="53" t="s">
        <v>66</v>
      </c>
      <c r="C12" s="58"/>
      <c r="D12" s="60" t="s">
        <v>117</v>
      </c>
      <c r="E12" s="55" t="s">
        <v>225</v>
      </c>
      <c r="F12" s="60" t="s">
        <v>226</v>
      </c>
      <c r="G12" s="48">
        <v>39.6</v>
      </c>
      <c r="H12" s="47"/>
      <c r="I12" s="42">
        <f t="shared" si="0"/>
        <v>31040.360000000011</v>
      </c>
      <c r="J12" s="117" t="s">
        <v>324</v>
      </c>
      <c r="K12" s="61"/>
      <c r="L12" s="54"/>
    </row>
    <row r="13" spans="1:12" x14ac:dyDescent="0.2">
      <c r="A13" s="19">
        <v>42766</v>
      </c>
      <c r="B13" s="53" t="s">
        <v>66</v>
      </c>
      <c r="C13" s="58"/>
      <c r="D13" s="60" t="s">
        <v>162</v>
      </c>
      <c r="E13" s="60" t="s">
        <v>231</v>
      </c>
      <c r="F13" s="60" t="s">
        <v>232</v>
      </c>
      <c r="G13" s="48">
        <v>378</v>
      </c>
      <c r="H13" s="47"/>
      <c r="I13" s="42">
        <f t="shared" si="0"/>
        <v>30662.360000000011</v>
      </c>
      <c r="J13" s="117" t="s">
        <v>325</v>
      </c>
      <c r="K13" s="61"/>
      <c r="L13" s="54"/>
    </row>
    <row r="14" spans="1:12" x14ac:dyDescent="0.2">
      <c r="A14" s="19">
        <v>42775</v>
      </c>
      <c r="B14" s="53" t="s">
        <v>45</v>
      </c>
      <c r="C14" s="58"/>
      <c r="D14" s="60" t="s">
        <v>236</v>
      </c>
      <c r="E14" s="55" t="s">
        <v>45</v>
      </c>
      <c r="F14" s="60" t="s">
        <v>237</v>
      </c>
      <c r="G14" s="48"/>
      <c r="H14" s="47">
        <v>210</v>
      </c>
      <c r="I14" s="42">
        <f t="shared" si="0"/>
        <v>30872.360000000011</v>
      </c>
      <c r="J14" s="117" t="s">
        <v>326</v>
      </c>
      <c r="K14" s="61"/>
      <c r="L14" s="54"/>
    </row>
    <row r="15" spans="1:12" x14ac:dyDescent="0.2">
      <c r="A15" s="19">
        <v>42782</v>
      </c>
      <c r="B15" s="53" t="s">
        <v>65</v>
      </c>
      <c r="C15" s="58">
        <v>777</v>
      </c>
      <c r="D15" s="60" t="s">
        <v>228</v>
      </c>
      <c r="E15" s="55" t="s">
        <v>238</v>
      </c>
      <c r="F15" s="60" t="s">
        <v>262</v>
      </c>
      <c r="G15" s="48">
        <v>1750</v>
      </c>
      <c r="H15" s="47"/>
      <c r="I15" s="42">
        <f t="shared" si="0"/>
        <v>29122.360000000011</v>
      </c>
      <c r="J15" s="117" t="s">
        <v>327</v>
      </c>
      <c r="K15" s="61"/>
      <c r="L15" s="54"/>
    </row>
    <row r="16" spans="1:12" x14ac:dyDescent="0.2">
      <c r="A16" s="19">
        <v>42787</v>
      </c>
      <c r="B16" s="53" t="s">
        <v>45</v>
      </c>
      <c r="C16" s="58"/>
      <c r="D16" s="60" t="s">
        <v>119</v>
      </c>
      <c r="E16" s="55" t="s">
        <v>221</v>
      </c>
      <c r="F16" s="60" t="s">
        <v>239</v>
      </c>
      <c r="G16" s="48"/>
      <c r="H16" s="47">
        <v>1000</v>
      </c>
      <c r="I16" s="42">
        <f t="shared" si="0"/>
        <v>30122.360000000011</v>
      </c>
      <c r="J16" s="117" t="s">
        <v>328</v>
      </c>
      <c r="K16" s="61"/>
      <c r="L16" s="54"/>
    </row>
    <row r="17" spans="1:12" x14ac:dyDescent="0.2">
      <c r="A17" s="19"/>
      <c r="B17" s="53" t="s">
        <v>65</v>
      </c>
      <c r="C17" s="58">
        <v>778</v>
      </c>
      <c r="D17" s="60" t="s">
        <v>243</v>
      </c>
      <c r="E17" s="55"/>
      <c r="F17" s="60" t="s">
        <v>245</v>
      </c>
      <c r="G17" s="48"/>
      <c r="H17" s="47"/>
      <c r="I17" s="42">
        <f t="shared" si="0"/>
        <v>30122.360000000011</v>
      </c>
      <c r="J17" s="42" t="s">
        <v>329</v>
      </c>
      <c r="K17" s="61"/>
      <c r="L17" s="54"/>
    </row>
    <row r="18" spans="1:12" x14ac:dyDescent="0.2">
      <c r="A18" s="19">
        <v>42796</v>
      </c>
      <c r="B18" s="53" t="s">
        <v>45</v>
      </c>
      <c r="C18" s="58"/>
      <c r="D18" s="60" t="s">
        <v>117</v>
      </c>
      <c r="E18" s="55" t="s">
        <v>221</v>
      </c>
      <c r="F18" s="60" t="s">
        <v>239</v>
      </c>
      <c r="G18" s="48"/>
      <c r="H18" s="47">
        <v>1500</v>
      </c>
      <c r="I18" s="42">
        <f t="shared" si="0"/>
        <v>31622.360000000011</v>
      </c>
      <c r="J18" s="117" t="s">
        <v>328</v>
      </c>
      <c r="K18" s="61"/>
      <c r="L18" s="54"/>
    </row>
    <row r="19" spans="1:12" x14ac:dyDescent="0.2">
      <c r="A19" s="19">
        <v>42796</v>
      </c>
      <c r="B19" s="53" t="s">
        <v>45</v>
      </c>
      <c r="C19" s="58"/>
      <c r="D19" s="60" t="s">
        <v>240</v>
      </c>
      <c r="E19" s="55" t="s">
        <v>221</v>
      </c>
      <c r="F19" s="60" t="s">
        <v>239</v>
      </c>
      <c r="G19" s="48"/>
      <c r="H19" s="47">
        <v>1500</v>
      </c>
      <c r="I19" s="42">
        <f t="shared" si="0"/>
        <v>33122.360000000015</v>
      </c>
      <c r="J19" s="117" t="s">
        <v>328</v>
      </c>
      <c r="K19" s="61"/>
      <c r="L19" s="54"/>
    </row>
    <row r="20" spans="1:12" x14ac:dyDescent="0.2">
      <c r="A20" s="19">
        <v>42821</v>
      </c>
      <c r="B20" s="108" t="s">
        <v>45</v>
      </c>
      <c r="C20" s="58"/>
      <c r="D20" s="60" t="s">
        <v>228</v>
      </c>
      <c r="E20" s="60" t="s">
        <v>45</v>
      </c>
      <c r="F20" s="60" t="s">
        <v>242</v>
      </c>
      <c r="G20" s="48"/>
      <c r="H20" s="47">
        <v>25000</v>
      </c>
      <c r="I20" s="42">
        <f t="shared" si="0"/>
        <v>58122.360000000015</v>
      </c>
      <c r="J20" s="42" t="s">
        <v>330</v>
      </c>
      <c r="K20" s="61"/>
      <c r="L20" s="54"/>
    </row>
    <row r="21" spans="1:12" x14ac:dyDescent="0.2">
      <c r="A21" s="19"/>
      <c r="B21" s="53" t="s">
        <v>65</v>
      </c>
      <c r="C21" s="58">
        <v>779</v>
      </c>
      <c r="D21" s="60" t="s">
        <v>244</v>
      </c>
      <c r="E21" s="60"/>
      <c r="F21" s="60" t="s">
        <v>246</v>
      </c>
      <c r="G21" s="48"/>
      <c r="H21" s="47"/>
      <c r="I21" s="42">
        <f t="shared" si="0"/>
        <v>58122.360000000015</v>
      </c>
      <c r="J21" s="42" t="s">
        <v>329</v>
      </c>
      <c r="K21" s="58"/>
      <c r="L21" s="54"/>
    </row>
    <row r="22" spans="1:12" x14ac:dyDescent="0.2">
      <c r="A22" s="19">
        <v>42831</v>
      </c>
      <c r="B22" s="53" t="s">
        <v>45</v>
      </c>
      <c r="C22" s="58"/>
      <c r="D22" s="60" t="s">
        <v>250</v>
      </c>
      <c r="E22" s="55" t="s">
        <v>221</v>
      </c>
      <c r="F22" s="60" t="s">
        <v>239</v>
      </c>
      <c r="G22" s="48"/>
      <c r="H22" s="47">
        <v>1500</v>
      </c>
      <c r="I22" s="42">
        <f t="shared" si="0"/>
        <v>59622.360000000015</v>
      </c>
      <c r="J22" s="117" t="s">
        <v>328</v>
      </c>
      <c r="K22" s="58"/>
      <c r="L22" s="54"/>
    </row>
    <row r="23" spans="1:12" x14ac:dyDescent="0.2">
      <c r="A23" s="19">
        <v>42831</v>
      </c>
      <c r="B23" s="53" t="s">
        <v>45</v>
      </c>
      <c r="C23" s="58"/>
      <c r="D23" s="60" t="s">
        <v>233</v>
      </c>
      <c r="E23" s="55" t="s">
        <v>221</v>
      </c>
      <c r="F23" s="60" t="s">
        <v>239</v>
      </c>
      <c r="G23" s="48"/>
      <c r="H23" s="47">
        <v>1500</v>
      </c>
      <c r="I23" s="42">
        <f t="shared" si="0"/>
        <v>61122.360000000015</v>
      </c>
      <c r="J23" s="117" t="s">
        <v>328</v>
      </c>
      <c r="K23" s="58"/>
      <c r="L23" s="54"/>
    </row>
    <row r="24" spans="1:12" x14ac:dyDescent="0.2">
      <c r="A24" s="19">
        <v>42836</v>
      </c>
      <c r="B24" s="53" t="s">
        <v>66</v>
      </c>
      <c r="C24" s="58"/>
      <c r="D24" s="60" t="s">
        <v>117</v>
      </c>
      <c r="E24" s="55" t="s">
        <v>225</v>
      </c>
      <c r="F24" s="60" t="s">
        <v>260</v>
      </c>
      <c r="G24" s="48">
        <v>8.5</v>
      </c>
      <c r="H24" s="47"/>
      <c r="I24" s="42">
        <f t="shared" si="0"/>
        <v>61113.860000000015</v>
      </c>
      <c r="J24" s="117" t="s">
        <v>324</v>
      </c>
      <c r="K24" s="58"/>
      <c r="L24" s="54"/>
    </row>
    <row r="25" spans="1:12" x14ac:dyDescent="0.2">
      <c r="A25" s="19">
        <v>42839</v>
      </c>
      <c r="B25" s="53" t="s">
        <v>65</v>
      </c>
      <c r="C25" s="58">
        <v>780</v>
      </c>
      <c r="D25" s="60" t="s">
        <v>254</v>
      </c>
      <c r="E25" s="55" t="s">
        <v>238</v>
      </c>
      <c r="F25" s="60" t="s">
        <v>255</v>
      </c>
      <c r="G25" s="48">
        <v>1367.69</v>
      </c>
      <c r="H25" s="47"/>
      <c r="I25" s="42">
        <f t="shared" si="0"/>
        <v>59746.170000000013</v>
      </c>
      <c r="J25" s="117" t="s">
        <v>327</v>
      </c>
      <c r="K25" s="58"/>
      <c r="L25" s="54"/>
    </row>
    <row r="26" spans="1:12" x14ac:dyDescent="0.2">
      <c r="A26" s="19">
        <v>42839</v>
      </c>
      <c r="B26" s="53" t="s">
        <v>65</v>
      </c>
      <c r="C26" s="58">
        <v>781</v>
      </c>
      <c r="D26" s="60" t="s">
        <v>251</v>
      </c>
      <c r="E26" s="55" t="s">
        <v>252</v>
      </c>
      <c r="F26" s="60" t="s">
        <v>253</v>
      </c>
      <c r="G26" s="48">
        <v>200</v>
      </c>
      <c r="H26" s="47"/>
      <c r="I26" s="42">
        <f t="shared" si="0"/>
        <v>59546.170000000013</v>
      </c>
      <c r="J26" s="117" t="s">
        <v>331</v>
      </c>
      <c r="K26" s="58"/>
      <c r="L26" s="54"/>
    </row>
    <row r="27" spans="1:12" x14ac:dyDescent="0.2">
      <c r="A27" s="19">
        <v>42842</v>
      </c>
      <c r="B27" s="53" t="s">
        <v>66</v>
      </c>
      <c r="C27" s="58"/>
      <c r="D27" s="60" t="s">
        <v>256</v>
      </c>
      <c r="E27" s="55"/>
      <c r="F27" s="60" t="s">
        <v>257</v>
      </c>
      <c r="G27" s="48">
        <v>70</v>
      </c>
      <c r="H27" s="47"/>
      <c r="I27" s="42">
        <f t="shared" si="0"/>
        <v>59476.170000000013</v>
      </c>
      <c r="J27" s="117" t="s">
        <v>332</v>
      </c>
      <c r="K27" s="58"/>
      <c r="L27" s="54"/>
    </row>
    <row r="28" spans="1:12" x14ac:dyDescent="0.2">
      <c r="A28" s="19">
        <v>42850</v>
      </c>
      <c r="B28" s="53" t="s">
        <v>45</v>
      </c>
      <c r="C28" s="58"/>
      <c r="D28" s="60" t="s">
        <v>222</v>
      </c>
      <c r="E28" s="55" t="s">
        <v>259</v>
      </c>
      <c r="F28" s="60" t="s">
        <v>258</v>
      </c>
      <c r="G28" s="48"/>
      <c r="H28" s="47">
        <v>891.04</v>
      </c>
      <c r="I28" s="42">
        <f t="shared" si="0"/>
        <v>60367.210000000014</v>
      </c>
      <c r="J28" s="117" t="s">
        <v>333</v>
      </c>
      <c r="K28" s="58"/>
      <c r="L28" s="54"/>
    </row>
    <row r="29" spans="1:12" x14ac:dyDescent="0.2">
      <c r="A29" s="19">
        <v>42856</v>
      </c>
      <c r="B29" s="53" t="s">
        <v>45</v>
      </c>
      <c r="C29" s="58"/>
      <c r="D29" s="60" t="s">
        <v>222</v>
      </c>
      <c r="E29" s="55" t="s">
        <v>259</v>
      </c>
      <c r="F29" s="60" t="s">
        <v>258</v>
      </c>
      <c r="G29" s="48"/>
      <c r="H29" s="47">
        <v>298.97000000000003</v>
      </c>
      <c r="I29" s="42">
        <f t="shared" si="0"/>
        <v>60666.180000000015</v>
      </c>
      <c r="J29" s="117" t="s">
        <v>333</v>
      </c>
      <c r="K29" s="58"/>
      <c r="L29" s="54"/>
    </row>
    <row r="30" spans="1:12" x14ac:dyDescent="0.2">
      <c r="A30" s="19">
        <v>42863</v>
      </c>
      <c r="B30" s="53" t="s">
        <v>45</v>
      </c>
      <c r="C30" s="58"/>
      <c r="D30" s="60" t="s">
        <v>222</v>
      </c>
      <c r="E30" s="55" t="s">
        <v>259</v>
      </c>
      <c r="F30" s="60" t="s">
        <v>258</v>
      </c>
      <c r="G30" s="48"/>
      <c r="H30" s="47">
        <v>597.94000000000005</v>
      </c>
      <c r="I30" s="42">
        <f>I29-G30+H30</f>
        <v>61264.120000000017</v>
      </c>
      <c r="J30" s="117" t="s">
        <v>333</v>
      </c>
      <c r="K30" s="58"/>
      <c r="L30" s="54"/>
    </row>
    <row r="31" spans="1:12" x14ac:dyDescent="0.2">
      <c r="A31" s="19">
        <v>42877</v>
      </c>
      <c r="B31" s="108" t="s">
        <v>45</v>
      </c>
      <c r="C31" s="58"/>
      <c r="D31" s="60" t="s">
        <v>110</v>
      </c>
      <c r="E31" s="60" t="s">
        <v>221</v>
      </c>
      <c r="F31" s="60" t="s">
        <v>239</v>
      </c>
      <c r="G31" s="48"/>
      <c r="H31" s="47">
        <v>3000</v>
      </c>
      <c r="I31" s="42">
        <f>I30-G31+H31</f>
        <v>64264.120000000017</v>
      </c>
      <c r="J31" s="117" t="s">
        <v>328</v>
      </c>
      <c r="K31" s="61"/>
      <c r="L31" s="60"/>
    </row>
    <row r="32" spans="1:12" x14ac:dyDescent="0.2">
      <c r="A32" s="19">
        <v>42877</v>
      </c>
      <c r="B32" s="53" t="s">
        <v>45</v>
      </c>
      <c r="C32" s="58"/>
      <c r="D32" s="60" t="s">
        <v>261</v>
      </c>
      <c r="E32" s="55" t="s">
        <v>221</v>
      </c>
      <c r="F32" s="60" t="s">
        <v>239</v>
      </c>
      <c r="G32" s="48"/>
      <c r="H32" s="47">
        <v>1500</v>
      </c>
      <c r="I32" s="42">
        <f>I31-G32+H32</f>
        <v>65764.120000000024</v>
      </c>
      <c r="J32" s="117" t="s">
        <v>328</v>
      </c>
      <c r="K32" s="61"/>
      <c r="L32" s="54"/>
    </row>
    <row r="33" spans="1:12" x14ac:dyDescent="0.2">
      <c r="A33" s="19">
        <v>42866</v>
      </c>
      <c r="B33" s="108" t="s">
        <v>45</v>
      </c>
      <c r="C33" s="58"/>
      <c r="D33" s="60" t="s">
        <v>228</v>
      </c>
      <c r="E33" s="60" t="s">
        <v>45</v>
      </c>
      <c r="F33" s="60" t="s">
        <v>263</v>
      </c>
      <c r="G33" s="48"/>
      <c r="H33" s="47">
        <v>3127.36</v>
      </c>
      <c r="I33" s="42">
        <f>I32-G33+H33</f>
        <v>68891.480000000025</v>
      </c>
      <c r="J33" s="117" t="s">
        <v>334</v>
      </c>
      <c r="K33" s="61"/>
      <c r="L33" s="54"/>
    </row>
    <row r="34" spans="1:12" x14ac:dyDescent="0.2">
      <c r="A34" s="19">
        <v>42885</v>
      </c>
      <c r="B34" s="108" t="s">
        <v>66</v>
      </c>
      <c r="C34" s="58"/>
      <c r="D34" s="60" t="s">
        <v>264</v>
      </c>
      <c r="E34" s="60" t="s">
        <v>259</v>
      </c>
      <c r="F34" s="60" t="s">
        <v>265</v>
      </c>
      <c r="G34" s="48">
        <v>953.16</v>
      </c>
      <c r="H34" s="47"/>
      <c r="I34" s="42">
        <f t="shared" si="0"/>
        <v>67938.320000000022</v>
      </c>
      <c r="J34" s="117" t="s">
        <v>335</v>
      </c>
      <c r="K34" s="61"/>
      <c r="L34" s="54"/>
    </row>
    <row r="35" spans="1:12" x14ac:dyDescent="0.2">
      <c r="A35" s="19">
        <v>42891</v>
      </c>
      <c r="B35" s="108" t="s">
        <v>45</v>
      </c>
      <c r="C35" s="58"/>
      <c r="D35" s="60" t="s">
        <v>222</v>
      </c>
      <c r="E35" s="60" t="s">
        <v>259</v>
      </c>
      <c r="F35" s="60" t="s">
        <v>258</v>
      </c>
      <c r="G35" s="48"/>
      <c r="H35" s="47">
        <v>597.94000000000005</v>
      </c>
      <c r="I35" s="42">
        <f t="shared" si="0"/>
        <v>68536.260000000024</v>
      </c>
      <c r="J35" s="117" t="s">
        <v>333</v>
      </c>
      <c r="K35" s="61"/>
      <c r="L35" s="54"/>
    </row>
    <row r="36" spans="1:12" x14ac:dyDescent="0.2">
      <c r="A36" s="19">
        <v>42891</v>
      </c>
      <c r="B36" s="108" t="s">
        <v>45</v>
      </c>
      <c r="C36" s="58"/>
      <c r="D36" s="60" t="s">
        <v>267</v>
      </c>
      <c r="E36" s="60" t="s">
        <v>221</v>
      </c>
      <c r="F36" s="60" t="s">
        <v>239</v>
      </c>
      <c r="G36" s="48"/>
      <c r="H36" s="47">
        <v>1000</v>
      </c>
      <c r="I36" s="42">
        <f t="shared" si="0"/>
        <v>69536.260000000024</v>
      </c>
      <c r="J36" s="117" t="s">
        <v>328</v>
      </c>
      <c r="K36" s="61"/>
      <c r="L36" s="54"/>
    </row>
    <row r="37" spans="1:12" x14ac:dyDescent="0.2">
      <c r="A37" s="19">
        <v>42893</v>
      </c>
      <c r="B37" s="108" t="s">
        <v>45</v>
      </c>
      <c r="C37" s="58"/>
      <c r="D37" s="60" t="s">
        <v>222</v>
      </c>
      <c r="E37" s="60" t="s">
        <v>259</v>
      </c>
      <c r="F37" s="60" t="s">
        <v>258</v>
      </c>
      <c r="G37" s="48"/>
      <c r="H37" s="47">
        <v>298.97000000000003</v>
      </c>
      <c r="I37" s="42">
        <f t="shared" si="0"/>
        <v>69835.230000000025</v>
      </c>
      <c r="J37" s="117" t="s">
        <v>333</v>
      </c>
      <c r="K37" s="61"/>
      <c r="L37" s="54"/>
    </row>
    <row r="38" spans="1:12" x14ac:dyDescent="0.2">
      <c r="A38" s="19">
        <v>42902</v>
      </c>
      <c r="B38" s="108" t="s">
        <v>45</v>
      </c>
      <c r="C38" s="58"/>
      <c r="D38" s="60" t="s">
        <v>222</v>
      </c>
      <c r="E38" s="60" t="s">
        <v>259</v>
      </c>
      <c r="F38" s="60" t="s">
        <v>258</v>
      </c>
      <c r="G38" s="48"/>
      <c r="H38" s="47">
        <v>298.97000000000003</v>
      </c>
      <c r="I38" s="42">
        <f t="shared" si="0"/>
        <v>70134.200000000026</v>
      </c>
      <c r="J38" s="117" t="s">
        <v>333</v>
      </c>
      <c r="K38" s="61"/>
      <c r="L38" s="54"/>
    </row>
    <row r="39" spans="1:12" x14ac:dyDescent="0.2">
      <c r="A39" s="106">
        <v>42916</v>
      </c>
      <c r="B39" s="108" t="s">
        <v>66</v>
      </c>
      <c r="C39" s="58"/>
      <c r="D39" s="60" t="s">
        <v>268</v>
      </c>
      <c r="E39" s="60" t="s">
        <v>270</v>
      </c>
      <c r="F39" s="60" t="s">
        <v>269</v>
      </c>
      <c r="G39" s="48">
        <v>174.78</v>
      </c>
      <c r="H39" s="47"/>
      <c r="I39" s="42">
        <f t="shared" si="0"/>
        <v>69959.420000000027</v>
      </c>
      <c r="J39" s="117" t="s">
        <v>324</v>
      </c>
      <c r="K39" s="61"/>
      <c r="L39" s="54" t="s">
        <v>276</v>
      </c>
    </row>
    <row r="40" spans="1:12" x14ac:dyDescent="0.2">
      <c r="A40" s="106">
        <v>42926</v>
      </c>
      <c r="B40" s="108" t="s">
        <v>45</v>
      </c>
      <c r="C40" s="58"/>
      <c r="D40" s="60" t="s">
        <v>228</v>
      </c>
      <c r="E40" s="60" t="s">
        <v>45</v>
      </c>
      <c r="F40" s="60" t="s">
        <v>263</v>
      </c>
      <c r="G40" s="48"/>
      <c r="H40" s="47">
        <v>217.91</v>
      </c>
      <c r="I40" s="42">
        <f t="shared" si="0"/>
        <v>70177.330000000031</v>
      </c>
      <c r="J40" s="117" t="s">
        <v>334</v>
      </c>
      <c r="K40" s="61"/>
      <c r="L40" s="54"/>
    </row>
    <row r="41" spans="1:12" x14ac:dyDescent="0.2">
      <c r="A41" s="106">
        <v>42930</v>
      </c>
      <c r="B41" s="108" t="s">
        <v>66</v>
      </c>
      <c r="C41" s="58"/>
      <c r="D41" s="60" t="s">
        <v>228</v>
      </c>
      <c r="E41" s="60" t="s">
        <v>271</v>
      </c>
      <c r="F41" s="60" t="s">
        <v>272</v>
      </c>
      <c r="G41" s="48">
        <v>5800</v>
      </c>
      <c r="H41" s="47"/>
      <c r="I41" s="42">
        <f t="shared" si="0"/>
        <v>64377.330000000031</v>
      </c>
      <c r="J41" s="117" t="s">
        <v>336</v>
      </c>
      <c r="K41" s="61"/>
      <c r="L41" s="54" t="s">
        <v>275</v>
      </c>
    </row>
    <row r="42" spans="1:12" x14ac:dyDescent="0.2">
      <c r="A42" s="19">
        <v>42930</v>
      </c>
      <c r="B42" s="108" t="s">
        <v>66</v>
      </c>
      <c r="C42" s="58"/>
      <c r="D42" s="60" t="s">
        <v>185</v>
      </c>
      <c r="E42" s="60" t="s">
        <v>225</v>
      </c>
      <c r="F42" s="60" t="s">
        <v>273</v>
      </c>
      <c r="G42" s="48">
        <v>289.10000000000002</v>
      </c>
      <c r="H42" s="47"/>
      <c r="I42" s="42">
        <f t="shared" si="0"/>
        <v>64088.230000000032</v>
      </c>
      <c r="J42" s="117" t="s">
        <v>337</v>
      </c>
      <c r="K42" s="58"/>
      <c r="L42" s="54" t="s">
        <v>274</v>
      </c>
    </row>
    <row r="43" spans="1:12" x14ac:dyDescent="0.2">
      <c r="A43" s="19">
        <v>42940</v>
      </c>
      <c r="B43" s="108" t="s">
        <v>66</v>
      </c>
      <c r="C43" s="58"/>
      <c r="D43" s="60" t="s">
        <v>277</v>
      </c>
      <c r="E43" s="60" t="s">
        <v>231</v>
      </c>
      <c r="F43" s="60" t="s">
        <v>281</v>
      </c>
      <c r="G43" s="48">
        <v>77.180000000000007</v>
      </c>
      <c r="H43" s="47"/>
      <c r="I43" s="42">
        <f t="shared" si="0"/>
        <v>64011.050000000032</v>
      </c>
      <c r="J43" s="117" t="s">
        <v>332</v>
      </c>
      <c r="K43" s="58"/>
      <c r="L43" s="54"/>
    </row>
    <row r="44" spans="1:12" x14ac:dyDescent="0.2">
      <c r="A44" s="19">
        <v>42940</v>
      </c>
      <c r="B44" s="108" t="s">
        <v>66</v>
      </c>
      <c r="C44" s="58"/>
      <c r="D44" s="60" t="s">
        <v>279</v>
      </c>
      <c r="E44" s="60" t="s">
        <v>271</v>
      </c>
      <c r="F44" s="60" t="s">
        <v>280</v>
      </c>
      <c r="G44" s="48">
        <v>633.29999999999995</v>
      </c>
      <c r="H44" s="47"/>
      <c r="I44" s="42">
        <f t="shared" si="0"/>
        <v>63377.750000000029</v>
      </c>
      <c r="J44" s="117" t="s">
        <v>336</v>
      </c>
      <c r="K44" s="58"/>
      <c r="L44" s="54"/>
    </row>
    <row r="45" spans="1:12" x14ac:dyDescent="0.2">
      <c r="A45" s="19">
        <v>42940</v>
      </c>
      <c r="B45" s="108" t="s">
        <v>45</v>
      </c>
      <c r="C45" s="58"/>
      <c r="D45" s="60" t="s">
        <v>222</v>
      </c>
      <c r="E45" s="60" t="s">
        <v>259</v>
      </c>
      <c r="F45" s="60" t="s">
        <v>258</v>
      </c>
      <c r="G45" s="48"/>
      <c r="H45" s="47">
        <v>598.24</v>
      </c>
      <c r="I45" s="42">
        <f t="shared" si="0"/>
        <v>63975.990000000027</v>
      </c>
      <c r="J45" s="117" t="s">
        <v>333</v>
      </c>
      <c r="K45" s="58"/>
      <c r="L45" s="54"/>
    </row>
    <row r="46" spans="1:12" x14ac:dyDescent="0.2">
      <c r="A46" s="19">
        <v>42943</v>
      </c>
      <c r="B46" s="53" t="s">
        <v>66</v>
      </c>
      <c r="C46" s="58"/>
      <c r="D46" s="60" t="s">
        <v>277</v>
      </c>
      <c r="E46" s="60" t="s">
        <v>231</v>
      </c>
      <c r="F46" s="60" t="s">
        <v>278</v>
      </c>
      <c r="G46" s="48">
        <v>40.03</v>
      </c>
      <c r="H46" s="47"/>
      <c r="I46" s="42">
        <f t="shared" si="0"/>
        <v>63935.960000000028</v>
      </c>
      <c r="J46" s="117" t="s">
        <v>332</v>
      </c>
      <c r="K46" s="58"/>
      <c r="L46" s="54"/>
    </row>
    <row r="47" spans="1:12" x14ac:dyDescent="0.2">
      <c r="A47" s="19">
        <v>42948</v>
      </c>
      <c r="B47" s="108" t="s">
        <v>66</v>
      </c>
      <c r="C47" s="58"/>
      <c r="D47" s="60" t="s">
        <v>264</v>
      </c>
      <c r="E47" s="60" t="s">
        <v>259</v>
      </c>
      <c r="F47" s="60" t="s">
        <v>282</v>
      </c>
      <c r="G47" s="48">
        <v>405.74</v>
      </c>
      <c r="H47" s="47"/>
      <c r="I47" s="42">
        <f t="shared" si="0"/>
        <v>63530.22000000003</v>
      </c>
      <c r="J47" s="117" t="s">
        <v>345</v>
      </c>
      <c r="K47" s="58"/>
      <c r="L47" s="54"/>
    </row>
    <row r="48" spans="1:12" x14ac:dyDescent="0.2">
      <c r="A48" s="19">
        <v>42975</v>
      </c>
      <c r="B48" s="108" t="s">
        <v>45</v>
      </c>
      <c r="C48" s="58"/>
      <c r="D48" s="60" t="s">
        <v>283</v>
      </c>
      <c r="E48" s="60" t="s">
        <v>221</v>
      </c>
      <c r="F48" s="60" t="s">
        <v>239</v>
      </c>
      <c r="G48" s="48"/>
      <c r="H48" s="47">
        <v>1000</v>
      </c>
      <c r="I48" s="42">
        <f t="shared" si="0"/>
        <v>64530.22000000003</v>
      </c>
      <c r="J48" s="117" t="s">
        <v>328</v>
      </c>
      <c r="K48" s="58"/>
      <c r="L48" s="54"/>
    </row>
    <row r="49" spans="1:12" x14ac:dyDescent="0.2">
      <c r="A49" s="19">
        <v>42976</v>
      </c>
      <c r="B49" s="108" t="s">
        <v>66</v>
      </c>
      <c r="C49" s="58"/>
      <c r="D49" s="60" t="s">
        <v>284</v>
      </c>
      <c r="E49" s="60" t="s">
        <v>271</v>
      </c>
      <c r="F49" s="116" t="s">
        <v>285</v>
      </c>
      <c r="G49" s="48">
        <v>529.6</v>
      </c>
      <c r="H49" s="47"/>
      <c r="I49" s="42">
        <f t="shared" si="0"/>
        <v>64000.620000000032</v>
      </c>
      <c r="J49" s="117" t="s">
        <v>336</v>
      </c>
      <c r="K49" s="58"/>
      <c r="L49" s="54"/>
    </row>
    <row r="50" spans="1:12" x14ac:dyDescent="0.2">
      <c r="A50" s="19">
        <v>43007</v>
      </c>
      <c r="B50" s="108" t="s">
        <v>66</v>
      </c>
      <c r="C50" s="58"/>
      <c r="D50" s="60" t="s">
        <v>117</v>
      </c>
      <c r="E50" s="60" t="s">
        <v>271</v>
      </c>
      <c r="F50" s="116" t="s">
        <v>290</v>
      </c>
      <c r="G50" s="48">
        <v>265</v>
      </c>
      <c r="H50" s="47"/>
      <c r="I50" s="42">
        <f t="shared" si="0"/>
        <v>63735.620000000032</v>
      </c>
      <c r="J50" s="117" t="s">
        <v>336</v>
      </c>
      <c r="K50" s="58"/>
      <c r="L50" s="54"/>
    </row>
    <row r="51" spans="1:12" x14ac:dyDescent="0.2">
      <c r="A51" s="19">
        <v>43007</v>
      </c>
      <c r="B51" s="108" t="s">
        <v>66</v>
      </c>
      <c r="C51" s="58"/>
      <c r="D51" s="60" t="s">
        <v>286</v>
      </c>
      <c r="E51" s="60" t="s">
        <v>271</v>
      </c>
      <c r="F51" s="60" t="s">
        <v>291</v>
      </c>
      <c r="G51" s="48">
        <v>520</v>
      </c>
      <c r="H51" s="47"/>
      <c r="I51" s="42">
        <f t="shared" si="0"/>
        <v>63215.620000000032</v>
      </c>
      <c r="J51" s="117" t="s">
        <v>336</v>
      </c>
      <c r="K51" s="58"/>
      <c r="L51" s="54"/>
    </row>
    <row r="52" spans="1:12" x14ac:dyDescent="0.2">
      <c r="A52" s="19">
        <v>43007</v>
      </c>
      <c r="B52" s="108" t="s">
        <v>66</v>
      </c>
      <c r="C52" s="58"/>
      <c r="D52" s="60" t="s">
        <v>287</v>
      </c>
      <c r="E52" s="60" t="s">
        <v>271</v>
      </c>
      <c r="F52" s="60" t="s">
        <v>288</v>
      </c>
      <c r="G52" s="48">
        <v>4481.58</v>
      </c>
      <c r="H52" s="47"/>
      <c r="I52" s="42">
        <f t="shared" si="0"/>
        <v>58734.04000000003</v>
      </c>
      <c r="J52" s="117" t="s">
        <v>336</v>
      </c>
      <c r="K52" s="58"/>
      <c r="L52" s="54" t="s">
        <v>292</v>
      </c>
    </row>
    <row r="53" spans="1:12" x14ac:dyDescent="0.2">
      <c r="A53" s="19">
        <v>43010</v>
      </c>
      <c r="B53" s="108" t="s">
        <v>66</v>
      </c>
      <c r="C53" s="58"/>
      <c r="D53" s="60" t="s">
        <v>277</v>
      </c>
      <c r="E53" s="55" t="s">
        <v>271</v>
      </c>
      <c r="F53" s="60" t="s">
        <v>289</v>
      </c>
      <c r="G53" s="48">
        <v>140</v>
      </c>
      <c r="H53" s="47"/>
      <c r="I53" s="42">
        <f t="shared" si="0"/>
        <v>58594.04000000003</v>
      </c>
      <c r="J53" s="117" t="s">
        <v>336</v>
      </c>
      <c r="K53" s="58"/>
      <c r="L53" s="54"/>
    </row>
    <row r="54" spans="1:12" x14ac:dyDescent="0.2">
      <c r="A54" s="19">
        <v>43020</v>
      </c>
      <c r="B54" s="108" t="s">
        <v>66</v>
      </c>
      <c r="C54" s="58"/>
      <c r="D54" s="60" t="s">
        <v>293</v>
      </c>
      <c r="E54" s="55" t="s">
        <v>271</v>
      </c>
      <c r="F54" s="60" t="s">
        <v>296</v>
      </c>
      <c r="G54" s="48">
        <v>93.55</v>
      </c>
      <c r="H54" s="47"/>
      <c r="I54" s="42">
        <f t="shared" si="0"/>
        <v>58500.490000000027</v>
      </c>
      <c r="J54" s="117" t="s">
        <v>336</v>
      </c>
      <c r="K54" s="58"/>
      <c r="L54" s="54"/>
    </row>
    <row r="55" spans="1:12" x14ac:dyDescent="0.2">
      <c r="A55" s="19">
        <v>43020</v>
      </c>
      <c r="B55" s="108" t="s">
        <v>66</v>
      </c>
      <c r="C55" s="58"/>
      <c r="D55" s="60" t="s">
        <v>117</v>
      </c>
      <c r="E55" s="55" t="s">
        <v>271</v>
      </c>
      <c r="F55" s="60" t="s">
        <v>295</v>
      </c>
      <c r="G55" s="48">
        <v>22.05</v>
      </c>
      <c r="H55" s="47"/>
      <c r="I55" s="42">
        <f t="shared" si="0"/>
        <v>58478.440000000024</v>
      </c>
      <c r="J55" s="117" t="s">
        <v>336</v>
      </c>
      <c r="K55" s="58"/>
      <c r="L55" s="54"/>
    </row>
    <row r="56" spans="1:12" x14ac:dyDescent="0.2">
      <c r="A56" s="19">
        <v>43020</v>
      </c>
      <c r="B56" s="108" t="s">
        <v>66</v>
      </c>
      <c r="C56" s="58"/>
      <c r="D56" s="60" t="s">
        <v>268</v>
      </c>
      <c r="E56" s="55" t="s">
        <v>271</v>
      </c>
      <c r="F56" s="60" t="s">
        <v>294</v>
      </c>
      <c r="G56" s="48">
        <v>302</v>
      </c>
      <c r="H56" s="47"/>
      <c r="I56" s="42">
        <f t="shared" si="0"/>
        <v>58176.440000000024</v>
      </c>
      <c r="J56" s="117" t="s">
        <v>336</v>
      </c>
      <c r="K56" s="58"/>
      <c r="L56" s="54"/>
    </row>
    <row r="57" spans="1:12" x14ac:dyDescent="0.2">
      <c r="A57" s="19">
        <v>43020</v>
      </c>
      <c r="B57" s="108" t="s">
        <v>66</v>
      </c>
      <c r="C57" s="58"/>
      <c r="D57" s="60" t="s">
        <v>277</v>
      </c>
      <c r="E57" s="55" t="s">
        <v>231</v>
      </c>
      <c r="F57" s="60" t="s">
        <v>297</v>
      </c>
      <c r="G57" s="48">
        <v>182.46</v>
      </c>
      <c r="H57" s="47"/>
      <c r="I57" s="42">
        <f>I56-G57+H57</f>
        <v>57993.980000000025</v>
      </c>
      <c r="J57" s="117" t="s">
        <v>332</v>
      </c>
      <c r="K57" s="58"/>
      <c r="L57" s="54" t="s">
        <v>298</v>
      </c>
    </row>
    <row r="58" spans="1:12" x14ac:dyDescent="0.2">
      <c r="A58" s="19">
        <v>43032</v>
      </c>
      <c r="B58" s="108" t="s">
        <v>66</v>
      </c>
      <c r="C58" s="58"/>
      <c r="D58" s="60" t="s">
        <v>300</v>
      </c>
      <c r="E58" s="55" t="s">
        <v>301</v>
      </c>
      <c r="F58" s="60" t="s">
        <v>299</v>
      </c>
      <c r="G58" s="48">
        <v>33.119999999999997</v>
      </c>
      <c r="H58" s="47"/>
      <c r="I58" s="42">
        <f t="shared" si="0"/>
        <v>57960.860000000022</v>
      </c>
      <c r="J58" s="117" t="s">
        <v>338</v>
      </c>
      <c r="K58" s="58"/>
      <c r="L58" s="54"/>
    </row>
    <row r="59" spans="1:12" x14ac:dyDescent="0.2">
      <c r="A59" s="19">
        <v>43024</v>
      </c>
      <c r="B59" s="108" t="s">
        <v>66</v>
      </c>
      <c r="C59" s="58"/>
      <c r="D59" s="60" t="s">
        <v>302</v>
      </c>
      <c r="E59" s="55" t="s">
        <v>301</v>
      </c>
      <c r="F59" s="60" t="s">
        <v>303</v>
      </c>
      <c r="G59" s="48">
        <v>500</v>
      </c>
      <c r="H59" s="47"/>
      <c r="I59" s="42">
        <f t="shared" si="0"/>
        <v>57460.860000000022</v>
      </c>
      <c r="J59" s="117" t="s">
        <v>339</v>
      </c>
      <c r="K59" s="58"/>
      <c r="L59" s="54"/>
    </row>
    <row r="60" spans="1:12" x14ac:dyDescent="0.2">
      <c r="A60" s="19">
        <v>43031</v>
      </c>
      <c r="B60" s="108" t="s">
        <v>66</v>
      </c>
      <c r="C60" s="58"/>
      <c r="D60" s="60" t="s">
        <v>302</v>
      </c>
      <c r="E60" s="55" t="s">
        <v>301</v>
      </c>
      <c r="F60" s="60" t="s">
        <v>304</v>
      </c>
      <c r="G60" s="48">
        <v>420.38</v>
      </c>
      <c r="H60" s="47"/>
      <c r="I60" s="42">
        <f t="shared" si="0"/>
        <v>57040.480000000025</v>
      </c>
      <c r="J60" s="117" t="s">
        <v>339</v>
      </c>
      <c r="K60" s="61"/>
      <c r="L60" s="54"/>
    </row>
    <row r="61" spans="1:12" x14ac:dyDescent="0.2">
      <c r="A61" s="19">
        <v>43040</v>
      </c>
      <c r="B61" s="108" t="s">
        <v>66</v>
      </c>
      <c r="C61" s="58"/>
      <c r="D61" s="60" t="s">
        <v>302</v>
      </c>
      <c r="E61" s="55" t="s">
        <v>301</v>
      </c>
      <c r="F61" s="60" t="s">
        <v>305</v>
      </c>
      <c r="G61" s="48">
        <v>1167.24</v>
      </c>
      <c r="H61" s="47"/>
      <c r="I61" s="42">
        <f t="shared" si="0"/>
        <v>55873.240000000027</v>
      </c>
      <c r="J61" s="117" t="s">
        <v>339</v>
      </c>
      <c r="K61" s="61"/>
      <c r="L61" s="54"/>
    </row>
    <row r="62" spans="1:12" x14ac:dyDescent="0.2">
      <c r="A62" s="19">
        <v>43040</v>
      </c>
      <c r="B62" s="108" t="s">
        <v>66</v>
      </c>
      <c r="C62" s="58"/>
      <c r="D62" s="60" t="s">
        <v>302</v>
      </c>
      <c r="E62" s="55" t="s">
        <v>301</v>
      </c>
      <c r="F62" s="60" t="s">
        <v>306</v>
      </c>
      <c r="G62" s="48">
        <v>420.37</v>
      </c>
      <c r="H62" s="47"/>
      <c r="I62" s="42">
        <f t="shared" si="0"/>
        <v>55452.870000000024</v>
      </c>
      <c r="J62" s="117" t="s">
        <v>339</v>
      </c>
      <c r="K62" s="61"/>
      <c r="L62" s="54"/>
    </row>
    <row r="63" spans="1:12" x14ac:dyDescent="0.2">
      <c r="A63" s="19">
        <v>43040</v>
      </c>
      <c r="B63" s="108" t="s">
        <v>66</v>
      </c>
      <c r="C63" s="58"/>
      <c r="D63" s="60" t="s">
        <v>228</v>
      </c>
      <c r="E63" s="55" t="s">
        <v>229</v>
      </c>
      <c r="F63" s="60" t="s">
        <v>307</v>
      </c>
      <c r="G63" s="48">
        <v>1500</v>
      </c>
      <c r="H63" s="47"/>
      <c r="I63" s="42">
        <f t="shared" si="0"/>
        <v>53952.870000000024</v>
      </c>
      <c r="J63" s="117" t="s">
        <v>324</v>
      </c>
      <c r="K63" s="61"/>
      <c r="L63" s="54"/>
    </row>
    <row r="64" spans="1:12" x14ac:dyDescent="0.2">
      <c r="A64" s="19">
        <v>43046</v>
      </c>
      <c r="B64" s="108" t="s">
        <v>66</v>
      </c>
      <c r="C64" s="58"/>
      <c r="D64" s="60" t="s">
        <v>277</v>
      </c>
      <c r="E64" s="55" t="s">
        <v>55</v>
      </c>
      <c r="F64" s="60" t="s">
        <v>308</v>
      </c>
      <c r="G64" s="48">
        <v>313.75</v>
      </c>
      <c r="H64" s="47"/>
      <c r="I64" s="42">
        <f t="shared" si="0"/>
        <v>53639.120000000024</v>
      </c>
      <c r="J64" s="117" t="s">
        <v>340</v>
      </c>
      <c r="K64" s="61"/>
      <c r="L64" s="54"/>
    </row>
    <row r="65" spans="1:12" x14ac:dyDescent="0.2">
      <c r="A65" s="19">
        <v>43046</v>
      </c>
      <c r="B65" s="108" t="s">
        <v>45</v>
      </c>
      <c r="C65" s="58"/>
      <c r="D65" s="60" t="s">
        <v>222</v>
      </c>
      <c r="E65" s="55" t="s">
        <v>310</v>
      </c>
      <c r="F65" s="60" t="s">
        <v>311</v>
      </c>
      <c r="G65" s="48"/>
      <c r="H65" s="47">
        <v>1732.44</v>
      </c>
      <c r="I65" s="42">
        <f t="shared" si="0"/>
        <v>55371.560000000027</v>
      </c>
      <c r="J65" s="117" t="s">
        <v>341</v>
      </c>
      <c r="K65" s="61"/>
      <c r="L65" s="54"/>
    </row>
    <row r="66" spans="1:12" x14ac:dyDescent="0.2">
      <c r="A66" s="19">
        <v>43053</v>
      </c>
      <c r="B66" s="108" t="s">
        <v>66</v>
      </c>
      <c r="C66" s="58"/>
      <c r="D66" s="60" t="s">
        <v>264</v>
      </c>
      <c r="E66" s="55" t="s">
        <v>259</v>
      </c>
      <c r="F66" s="60" t="s">
        <v>342</v>
      </c>
      <c r="G66" s="48">
        <v>195.7</v>
      </c>
      <c r="H66" s="47"/>
      <c r="I66" s="42">
        <f t="shared" si="0"/>
        <v>55175.86000000003</v>
      </c>
      <c r="J66" s="117" t="s">
        <v>343</v>
      </c>
      <c r="K66" s="61"/>
      <c r="L66" s="54"/>
    </row>
    <row r="67" spans="1:12" x14ac:dyDescent="0.2">
      <c r="A67" s="19">
        <v>43059</v>
      </c>
      <c r="B67" s="108" t="s">
        <v>315</v>
      </c>
      <c r="C67" s="58"/>
      <c r="D67" s="60" t="s">
        <v>312</v>
      </c>
      <c r="E67" s="55" t="s">
        <v>313</v>
      </c>
      <c r="F67" s="60" t="s">
        <v>314</v>
      </c>
      <c r="G67" s="48">
        <v>250</v>
      </c>
      <c r="H67" s="47"/>
      <c r="I67" s="42">
        <f t="shared" si="0"/>
        <v>54925.86000000003</v>
      </c>
      <c r="J67" s="117" t="s">
        <v>324</v>
      </c>
      <c r="K67" s="61"/>
      <c r="L67" s="54"/>
    </row>
    <row r="68" spans="1:12" x14ac:dyDescent="0.2">
      <c r="A68" s="19">
        <v>43060</v>
      </c>
      <c r="B68" s="108" t="s">
        <v>65</v>
      </c>
      <c r="C68" s="58">
        <v>782</v>
      </c>
      <c r="D68" s="60" t="s">
        <v>316</v>
      </c>
      <c r="E68" s="55" t="s">
        <v>301</v>
      </c>
      <c r="F68" s="60" t="s">
        <v>317</v>
      </c>
      <c r="G68" s="48">
        <v>200</v>
      </c>
      <c r="H68" s="47"/>
      <c r="I68" s="42">
        <f t="shared" si="0"/>
        <v>54725.86000000003</v>
      </c>
      <c r="J68" s="117" t="s">
        <v>331</v>
      </c>
      <c r="K68" s="61"/>
      <c r="L68" s="54"/>
    </row>
    <row r="69" spans="1:12" x14ac:dyDescent="0.2">
      <c r="A69" s="19">
        <v>43054</v>
      </c>
      <c r="B69" s="108" t="s">
        <v>45</v>
      </c>
      <c r="C69" s="58"/>
      <c r="D69" s="60" t="s">
        <v>228</v>
      </c>
      <c r="E69" s="53" t="s">
        <v>318</v>
      </c>
      <c r="F69" s="60" t="s">
        <v>263</v>
      </c>
      <c r="G69" s="48"/>
      <c r="H69" s="47">
        <v>357</v>
      </c>
      <c r="I69" s="42">
        <f t="shared" si="0"/>
        <v>55082.86000000003</v>
      </c>
      <c r="J69" s="117" t="s">
        <v>334</v>
      </c>
      <c r="K69" s="61"/>
      <c r="L69" s="54"/>
    </row>
    <row r="70" spans="1:12" x14ac:dyDescent="0.2">
      <c r="A70" s="19">
        <v>43073</v>
      </c>
      <c r="B70" s="108" t="s">
        <v>45</v>
      </c>
      <c r="C70" s="58"/>
      <c r="D70" s="60" t="s">
        <v>254</v>
      </c>
      <c r="E70" s="53" t="s">
        <v>221</v>
      </c>
      <c r="F70" s="60" t="s">
        <v>239</v>
      </c>
      <c r="G70" s="48"/>
      <c r="H70" s="47">
        <v>3000</v>
      </c>
      <c r="I70" s="42">
        <f t="shared" ref="I70" si="1">I69-G70+H70</f>
        <v>58082.86000000003</v>
      </c>
      <c r="J70" s="117" t="s">
        <v>328</v>
      </c>
      <c r="K70" s="61"/>
      <c r="L70" s="54"/>
    </row>
    <row r="71" spans="1:12" s="127" customFormat="1" x14ac:dyDescent="0.2">
      <c r="A71" s="120">
        <v>43073</v>
      </c>
      <c r="B71" s="121" t="s">
        <v>66</v>
      </c>
      <c r="C71" s="122"/>
      <c r="D71" s="123" t="s">
        <v>319</v>
      </c>
      <c r="E71" s="121" t="s">
        <v>320</v>
      </c>
      <c r="F71" s="123" t="s">
        <v>321</v>
      </c>
      <c r="G71" s="124">
        <v>0</v>
      </c>
      <c r="H71" s="124"/>
      <c r="I71" s="125">
        <f t="shared" si="0"/>
        <v>58082.86000000003</v>
      </c>
      <c r="J71" s="125" t="s">
        <v>344</v>
      </c>
      <c r="K71" s="122"/>
      <c r="L71" s="126" t="s">
        <v>351</v>
      </c>
    </row>
    <row r="72" spans="1:12" x14ac:dyDescent="0.2">
      <c r="A72" s="19"/>
      <c r="B72" s="53"/>
      <c r="C72" s="58"/>
      <c r="D72" s="55"/>
      <c r="E72" s="53"/>
      <c r="F72" s="55"/>
      <c r="G72" s="48"/>
      <c r="H72" s="47"/>
      <c r="I72" s="42">
        <f t="shared" si="0"/>
        <v>58082.86000000003</v>
      </c>
      <c r="J72" s="42"/>
      <c r="K72" s="58"/>
      <c r="L72" s="54"/>
    </row>
    <row r="73" spans="1:12" x14ac:dyDescent="0.2">
      <c r="A73" s="21"/>
      <c r="B73" s="21"/>
      <c r="C73" s="21"/>
      <c r="D73" s="21"/>
      <c r="E73" s="22"/>
      <c r="F73" s="22"/>
      <c r="G73" s="27"/>
      <c r="H73" s="23"/>
      <c r="I73" s="24"/>
      <c r="J73" s="24"/>
      <c r="K73" s="22"/>
      <c r="L73" s="25"/>
    </row>
    <row r="74" spans="1:12" x14ac:dyDescent="0.2">
      <c r="A74" s="3"/>
      <c r="B74" s="3"/>
      <c r="C74" s="3"/>
      <c r="D74" s="3"/>
      <c r="E74" s="2"/>
      <c r="G74" s="28"/>
    </row>
    <row r="75" spans="1:12" x14ac:dyDescent="0.2">
      <c r="A75" s="3" t="s">
        <v>39</v>
      </c>
      <c r="B75" s="3"/>
      <c r="C75" s="3"/>
      <c r="D75" s="3"/>
      <c r="E75" s="2"/>
      <c r="G75" s="30">
        <f>SUBTOTAL(9,G5:G74)*-1</f>
        <v>-26649.850000000002</v>
      </c>
      <c r="H75" s="10">
        <f>SUBTOTAL(9,H5:H74)</f>
        <v>52666.580000000016</v>
      </c>
    </row>
    <row r="76" spans="1:12" x14ac:dyDescent="0.2">
      <c r="A76" s="6" t="s">
        <v>26</v>
      </c>
      <c r="B76" s="7"/>
      <c r="C76" s="7"/>
      <c r="D76" s="7"/>
      <c r="E76" s="8"/>
      <c r="F76" s="8"/>
      <c r="G76" s="29"/>
      <c r="H76" s="11"/>
      <c r="I76" s="9">
        <f>I5+G75+H75</f>
        <v>58082.860000000015</v>
      </c>
      <c r="J76" s="9"/>
      <c r="K76" s="8"/>
      <c r="L76" s="8"/>
    </row>
    <row r="77" spans="1:12" x14ac:dyDescent="0.2">
      <c r="A77" s="3"/>
      <c r="B77" s="3"/>
      <c r="C77" s="3"/>
      <c r="D77" s="3"/>
      <c r="E77" s="2"/>
      <c r="G77" s="28"/>
      <c r="I77" s="20"/>
      <c r="J77" s="20"/>
    </row>
    <row r="78" spans="1:12" x14ac:dyDescent="0.2">
      <c r="B78" s="12" t="s">
        <v>45</v>
      </c>
      <c r="C78" s="12"/>
      <c r="D78" s="12"/>
      <c r="E78" s="12" t="s">
        <v>53</v>
      </c>
      <c r="F78" s="1" t="s">
        <v>15</v>
      </c>
    </row>
    <row r="79" spans="1:12" x14ac:dyDescent="0.2">
      <c r="B79" s="59" t="s">
        <v>65</v>
      </c>
      <c r="C79" s="12"/>
      <c r="D79" s="12"/>
      <c r="E79" s="59" t="s">
        <v>74</v>
      </c>
      <c r="F79" t="s">
        <v>4</v>
      </c>
      <c r="G79" s="78">
        <f>I76-25000</f>
        <v>33082.860000000015</v>
      </c>
      <c r="H79" s="5" t="s">
        <v>309</v>
      </c>
    </row>
    <row r="80" spans="1:12" x14ac:dyDescent="0.2">
      <c r="B80" s="59" t="s">
        <v>315</v>
      </c>
      <c r="E80" s="12" t="s">
        <v>57</v>
      </c>
      <c r="F80" t="s">
        <v>103</v>
      </c>
    </row>
    <row r="81" spans="2:14" x14ac:dyDescent="0.2">
      <c r="B81" s="59" t="s">
        <v>66</v>
      </c>
      <c r="E81" s="12" t="s">
        <v>55</v>
      </c>
      <c r="F81" t="s">
        <v>18</v>
      </c>
      <c r="N81" s="110"/>
    </row>
    <row r="82" spans="2:14" x14ac:dyDescent="0.2">
      <c r="E82" s="59" t="s">
        <v>159</v>
      </c>
      <c r="F82" t="s">
        <v>19</v>
      </c>
    </row>
    <row r="83" spans="2:14" x14ac:dyDescent="0.2">
      <c r="B83" s="99"/>
      <c r="E83" s="59"/>
      <c r="F83" t="s">
        <v>6</v>
      </c>
    </row>
    <row r="84" spans="2:14" x14ac:dyDescent="0.2">
      <c r="E84" s="59"/>
      <c r="F84" t="s">
        <v>20</v>
      </c>
      <c r="G84" s="78"/>
    </row>
    <row r="85" spans="2:14" x14ac:dyDescent="0.2">
      <c r="E85" s="59"/>
    </row>
    <row r="86" spans="2:14" x14ac:dyDescent="0.2">
      <c r="E86" s="12"/>
      <c r="F86" s="1" t="s">
        <v>21</v>
      </c>
    </row>
    <row r="87" spans="2:14" x14ac:dyDescent="0.2">
      <c r="F87" s="12" t="s">
        <v>61</v>
      </c>
    </row>
    <row r="88" spans="2:14" x14ac:dyDescent="0.2">
      <c r="F88" s="12" t="s">
        <v>62</v>
      </c>
    </row>
    <row r="89" spans="2:14" x14ac:dyDescent="0.2">
      <c r="F89" s="12" t="s">
        <v>63</v>
      </c>
    </row>
    <row r="90" spans="2:14" x14ac:dyDescent="0.2">
      <c r="F90" s="52" t="s">
        <v>7</v>
      </c>
    </row>
    <row r="91" spans="2:14" x14ac:dyDescent="0.2">
      <c r="F91" s="52" t="s">
        <v>139</v>
      </c>
    </row>
    <row r="92" spans="2:14" x14ac:dyDescent="0.2">
      <c r="F92" s="52" t="s">
        <v>9</v>
      </c>
    </row>
    <row r="93" spans="2:14" x14ac:dyDescent="0.2">
      <c r="F93" s="52" t="s">
        <v>10</v>
      </c>
    </row>
    <row r="94" spans="2:14" x14ac:dyDescent="0.2">
      <c r="F94" s="52" t="s">
        <v>11</v>
      </c>
    </row>
    <row r="95" spans="2:14" x14ac:dyDescent="0.2">
      <c r="F95" s="52" t="s">
        <v>23</v>
      </c>
    </row>
    <row r="96" spans="2:14" x14ac:dyDescent="0.2">
      <c r="F96" s="52" t="s">
        <v>12</v>
      </c>
    </row>
    <row r="97" spans="6:6" x14ac:dyDescent="0.2">
      <c r="F97" s="52" t="s">
        <v>13</v>
      </c>
    </row>
    <row r="98" spans="6:6" x14ac:dyDescent="0.2">
      <c r="F98" s="52"/>
    </row>
    <row r="62035" spans="2:4" x14ac:dyDescent="0.2">
      <c r="C62035" s="21"/>
      <c r="D62035" s="21"/>
    </row>
    <row r="62036" spans="2:4" x14ac:dyDescent="0.2">
      <c r="B62036" s="19"/>
    </row>
    <row r="1045171" spans="3:3" x14ac:dyDescent="0.2">
      <c r="C1045171" s="19"/>
    </row>
  </sheetData>
  <autoFilter ref="A4:L76"/>
  <sortState ref="A22:H28">
    <sortCondition ref="A22:A28"/>
  </sortState>
  <phoneticPr fontId="3" type="noConversion"/>
  <dataValidations count="2">
    <dataValidation type="list" allowBlank="1" showInputMessage="1" showErrorMessage="1" sqref="E5:E72">
      <formula1>event</formula1>
    </dataValidation>
    <dataValidation type="list" allowBlank="1" showInputMessage="1" showErrorMessage="1" sqref="B5:B72">
      <formula1>type</formula1>
    </dataValidation>
  </dataValidations>
  <printOptions horizontalCentered="1"/>
  <pageMargins left="0" right="0" top="0" bottom="0.5" header="0" footer="0"/>
  <pageSetup scale="63" fitToHeight="0" orientation="landscape" r:id="rId1"/>
  <headerFooter alignWithMargins="0">
    <oddFooter>&amp;L&amp;Z&amp;F
&amp;A&amp;C&amp;P of &amp;N&amp;R&amp;D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65433"/>
  <sheetViews>
    <sheetView zoomScale="85" zoomScaleNormal="85" workbookViewId="0">
      <pane ySplit="4" topLeftCell="A5" activePane="bottomLeft" state="frozen"/>
      <selection pane="bottomLeft" activeCell="I17" sqref="I17"/>
    </sheetView>
  </sheetViews>
  <sheetFormatPr defaultRowHeight="12.75" x14ac:dyDescent="0.2"/>
  <cols>
    <col min="1" max="1" width="12.7109375" customWidth="1"/>
    <col min="2" max="2" width="11.42578125" customWidth="1"/>
    <col min="3" max="3" width="11.28515625" bestFit="1" customWidth="1"/>
    <col min="4" max="4" width="24.42578125" customWidth="1"/>
    <col min="5" max="5" width="17.7109375" bestFit="1" customWidth="1"/>
    <col min="6" max="6" width="29.42578125" bestFit="1" customWidth="1"/>
    <col min="7" max="7" width="15.28515625" style="26" customWidth="1"/>
    <col min="8" max="9" width="15.28515625" style="10" customWidth="1"/>
    <col min="10" max="10" width="8.7109375" bestFit="1" customWidth="1"/>
    <col min="11" max="11" width="39.28515625" customWidth="1"/>
  </cols>
  <sheetData>
    <row r="1" spans="1:11" x14ac:dyDescent="0.2">
      <c r="A1" s="1" t="s">
        <v>216</v>
      </c>
      <c r="B1" s="1"/>
      <c r="C1" s="1"/>
      <c r="D1" s="1"/>
    </row>
    <row r="4" spans="1:11" ht="25.5" x14ac:dyDescent="0.2">
      <c r="A4" s="43" t="s">
        <v>0</v>
      </c>
      <c r="B4" s="43" t="s">
        <v>1</v>
      </c>
      <c r="C4" s="49" t="s">
        <v>56</v>
      </c>
      <c r="D4" s="43" t="s">
        <v>58</v>
      </c>
      <c r="E4" s="43" t="s">
        <v>14</v>
      </c>
      <c r="F4" s="43" t="s">
        <v>2</v>
      </c>
      <c r="G4" s="44" t="s">
        <v>17</v>
      </c>
      <c r="H4" s="45" t="s">
        <v>16</v>
      </c>
      <c r="I4" s="50" t="s">
        <v>3</v>
      </c>
      <c r="J4" s="49" t="s">
        <v>38</v>
      </c>
      <c r="K4" s="43" t="s">
        <v>25</v>
      </c>
    </row>
    <row r="5" spans="1:11" x14ac:dyDescent="0.2">
      <c r="A5" s="18">
        <v>42736</v>
      </c>
      <c r="B5" s="53"/>
      <c r="C5" s="53"/>
      <c r="D5" s="53"/>
      <c r="E5" s="53"/>
      <c r="F5" s="56" t="s">
        <v>24</v>
      </c>
      <c r="G5" s="47"/>
      <c r="H5" s="47"/>
      <c r="I5" s="47">
        <v>20068.05</v>
      </c>
      <c r="J5" s="57"/>
      <c r="K5" s="53"/>
    </row>
    <row r="6" spans="1:11" x14ac:dyDescent="0.2">
      <c r="A6" s="19">
        <v>42766</v>
      </c>
      <c r="B6" s="53" t="s">
        <v>45</v>
      </c>
      <c r="C6" s="55"/>
      <c r="D6" s="55"/>
      <c r="E6" s="53"/>
      <c r="F6" s="55" t="s">
        <v>6</v>
      </c>
      <c r="G6" s="47"/>
      <c r="H6" s="47">
        <v>0.86</v>
      </c>
      <c r="I6" s="47">
        <f t="shared" ref="I6:I10" si="0">I5+G6+H6</f>
        <v>20068.91</v>
      </c>
      <c r="J6" s="61" t="s">
        <v>163</v>
      </c>
      <c r="K6" s="54"/>
    </row>
    <row r="7" spans="1:11" x14ac:dyDescent="0.2">
      <c r="A7" s="19">
        <v>42794</v>
      </c>
      <c r="B7" s="53" t="s">
        <v>45</v>
      </c>
      <c r="C7" s="55"/>
      <c r="D7" s="55"/>
      <c r="E7" s="53"/>
      <c r="F7" s="55" t="s">
        <v>6</v>
      </c>
      <c r="G7" s="47"/>
      <c r="H7" s="47">
        <v>0.77</v>
      </c>
      <c r="I7" s="47">
        <f t="shared" si="0"/>
        <v>20069.68</v>
      </c>
      <c r="J7" s="61" t="s">
        <v>163</v>
      </c>
      <c r="K7" s="54"/>
    </row>
    <row r="8" spans="1:11" x14ac:dyDescent="0.2">
      <c r="A8" s="19">
        <v>42825</v>
      </c>
      <c r="B8" s="53" t="s">
        <v>45</v>
      </c>
      <c r="C8" s="55"/>
      <c r="D8" s="55"/>
      <c r="E8" s="53"/>
      <c r="F8" s="55" t="s">
        <v>6</v>
      </c>
      <c r="G8" s="47"/>
      <c r="H8" s="47">
        <v>0.85</v>
      </c>
      <c r="I8" s="47">
        <f t="shared" si="0"/>
        <v>20070.53</v>
      </c>
      <c r="J8" s="58" t="s">
        <v>163</v>
      </c>
      <c r="K8" s="54"/>
    </row>
    <row r="9" spans="1:11" x14ac:dyDescent="0.2">
      <c r="A9" s="19">
        <v>42828</v>
      </c>
      <c r="B9" s="53" t="s">
        <v>45</v>
      </c>
      <c r="C9" s="55"/>
      <c r="D9" s="55"/>
      <c r="E9" s="53"/>
      <c r="F9" s="55" t="s">
        <v>6</v>
      </c>
      <c r="G9" s="47"/>
      <c r="H9" s="47">
        <v>0.05</v>
      </c>
      <c r="I9" s="47">
        <f t="shared" si="0"/>
        <v>20070.579999999998</v>
      </c>
      <c r="J9" s="58" t="s">
        <v>163</v>
      </c>
      <c r="K9" s="54"/>
    </row>
    <row r="10" spans="1:11" x14ac:dyDescent="0.2">
      <c r="A10" s="19">
        <v>42853</v>
      </c>
      <c r="B10" s="53" t="s">
        <v>45</v>
      </c>
      <c r="C10" s="55"/>
      <c r="D10" s="55"/>
      <c r="E10" s="53"/>
      <c r="F10" s="55" t="s">
        <v>6</v>
      </c>
      <c r="G10" s="47"/>
      <c r="H10" s="47">
        <v>0.77</v>
      </c>
      <c r="I10" s="47">
        <f t="shared" si="0"/>
        <v>20071.349999999999</v>
      </c>
      <c r="J10" s="58" t="s">
        <v>163</v>
      </c>
      <c r="K10" s="54"/>
    </row>
    <row r="11" spans="1:11" x14ac:dyDescent="0.2">
      <c r="A11" s="19">
        <v>42886</v>
      </c>
      <c r="B11" s="53" t="s">
        <v>45</v>
      </c>
      <c r="C11" s="55"/>
      <c r="D11" s="55"/>
      <c r="E11" s="53"/>
      <c r="F11" s="55" t="s">
        <v>6</v>
      </c>
      <c r="G11" s="47"/>
      <c r="H11" s="47">
        <v>0.82</v>
      </c>
      <c r="I11" s="47">
        <f>I10+G11+H11</f>
        <v>20072.169999999998</v>
      </c>
      <c r="J11" s="58" t="s">
        <v>163</v>
      </c>
      <c r="K11" s="54"/>
    </row>
    <row r="12" spans="1:11" x14ac:dyDescent="0.2">
      <c r="A12" s="19">
        <v>42916</v>
      </c>
      <c r="B12" s="53" t="s">
        <v>45</v>
      </c>
      <c r="C12" s="55"/>
      <c r="D12" s="55"/>
      <c r="E12" s="53"/>
      <c r="F12" s="55" t="s">
        <v>6</v>
      </c>
      <c r="G12" s="47"/>
      <c r="H12" s="47">
        <v>0.86</v>
      </c>
      <c r="I12" s="47">
        <f>I11+G12+H12</f>
        <v>20073.03</v>
      </c>
      <c r="J12" s="61" t="s">
        <v>163</v>
      </c>
      <c r="K12" s="54"/>
    </row>
    <row r="13" spans="1:11" x14ac:dyDescent="0.2">
      <c r="A13" s="19">
        <v>42947</v>
      </c>
      <c r="B13" s="53" t="s">
        <v>45</v>
      </c>
      <c r="C13" s="55"/>
      <c r="D13" s="55"/>
      <c r="E13" s="53"/>
      <c r="F13" s="55" t="s">
        <v>6</v>
      </c>
      <c r="G13" s="47"/>
      <c r="H13" s="47">
        <v>0.85</v>
      </c>
      <c r="I13" s="47">
        <f t="shared" ref="I13:I17" si="1">I12+G13+H13</f>
        <v>20073.879999999997</v>
      </c>
      <c r="J13" s="61" t="s">
        <v>163</v>
      </c>
      <c r="K13" s="54"/>
    </row>
    <row r="14" spans="1:11" x14ac:dyDescent="0.2">
      <c r="A14" s="19">
        <v>42978</v>
      </c>
      <c r="B14" s="53" t="s">
        <v>45</v>
      </c>
      <c r="C14" s="55"/>
      <c r="D14" s="55"/>
      <c r="E14" s="53"/>
      <c r="F14" s="55" t="s">
        <v>6</v>
      </c>
      <c r="G14" s="47"/>
      <c r="H14" s="47">
        <v>0.86</v>
      </c>
      <c r="I14" s="47">
        <f t="shared" si="1"/>
        <v>20074.739999999998</v>
      </c>
      <c r="J14" s="58" t="s">
        <v>163</v>
      </c>
      <c r="K14" s="54"/>
    </row>
    <row r="15" spans="1:11" x14ac:dyDescent="0.2">
      <c r="A15" s="19">
        <v>43008</v>
      </c>
      <c r="B15" s="53" t="s">
        <v>45</v>
      </c>
      <c r="C15" s="55"/>
      <c r="D15" s="55"/>
      <c r="E15" s="53"/>
      <c r="F15" s="55" t="s">
        <v>6</v>
      </c>
      <c r="G15" s="47"/>
      <c r="H15" s="47">
        <v>0.82</v>
      </c>
      <c r="I15" s="47">
        <f t="shared" si="1"/>
        <v>20075.559999999998</v>
      </c>
      <c r="J15" s="61" t="s">
        <v>163</v>
      </c>
      <c r="K15" s="54"/>
    </row>
    <row r="16" spans="1:11" x14ac:dyDescent="0.2">
      <c r="A16" s="19">
        <v>43039</v>
      </c>
      <c r="B16" s="53" t="s">
        <v>45</v>
      </c>
      <c r="C16" s="55"/>
      <c r="D16" s="55"/>
      <c r="E16" s="53"/>
      <c r="F16" s="55" t="s">
        <v>6</v>
      </c>
      <c r="G16" s="47"/>
      <c r="H16" s="47">
        <v>0.85</v>
      </c>
      <c r="I16" s="47">
        <f t="shared" si="1"/>
        <v>20076.409999999996</v>
      </c>
      <c r="J16" s="61" t="s">
        <v>163</v>
      </c>
      <c r="K16" s="54"/>
    </row>
    <row r="17" spans="1:11" x14ac:dyDescent="0.2">
      <c r="A17" s="19">
        <v>43069</v>
      </c>
      <c r="B17" s="53" t="s">
        <v>45</v>
      </c>
      <c r="C17" s="55"/>
      <c r="D17" s="55"/>
      <c r="E17" s="53"/>
      <c r="F17" s="55" t="s">
        <v>6</v>
      </c>
      <c r="G17" s="47"/>
      <c r="H17" s="47">
        <v>0.83</v>
      </c>
      <c r="I17" s="47">
        <f t="shared" si="1"/>
        <v>20077.239999999998</v>
      </c>
      <c r="J17" s="58" t="s">
        <v>163</v>
      </c>
      <c r="K17" s="54"/>
    </row>
    <row r="18" spans="1:11" x14ac:dyDescent="0.2">
      <c r="A18" s="19">
        <v>43100</v>
      </c>
      <c r="B18" s="53" t="s">
        <v>45</v>
      </c>
      <c r="C18" s="55"/>
      <c r="D18" s="55"/>
      <c r="E18" s="53"/>
      <c r="F18" s="55" t="s">
        <v>6</v>
      </c>
      <c r="G18" s="47"/>
      <c r="H18" s="47"/>
      <c r="I18" s="47">
        <f t="shared" ref="I18:I19" si="2">I17+G18+H18</f>
        <v>20077.239999999998</v>
      </c>
      <c r="J18" s="58" t="s">
        <v>163</v>
      </c>
      <c r="K18" s="54"/>
    </row>
    <row r="19" spans="1:11" x14ac:dyDescent="0.2">
      <c r="A19" s="19"/>
      <c r="B19" s="53"/>
      <c r="C19" s="55"/>
      <c r="D19" s="55"/>
      <c r="E19" s="53"/>
      <c r="F19" s="55"/>
      <c r="G19" s="47"/>
      <c r="H19" s="47"/>
      <c r="I19" s="47">
        <f t="shared" si="2"/>
        <v>20077.239999999998</v>
      </c>
      <c r="J19" s="58"/>
      <c r="K19" s="54"/>
    </row>
    <row r="20" spans="1:11" x14ac:dyDescent="0.2">
      <c r="A20" s="21"/>
      <c r="B20" s="21"/>
      <c r="C20" s="21"/>
      <c r="D20" s="21"/>
      <c r="E20" s="22"/>
      <c r="F20" s="22"/>
      <c r="G20" s="27"/>
      <c r="H20" s="23"/>
      <c r="I20" s="24"/>
      <c r="J20" s="22"/>
      <c r="K20" s="25"/>
    </row>
    <row r="21" spans="1:11" x14ac:dyDescent="0.2">
      <c r="A21" s="3"/>
      <c r="B21" s="3"/>
      <c r="C21" s="3"/>
      <c r="D21" s="3"/>
      <c r="E21" s="2"/>
      <c r="G21" s="28"/>
    </row>
    <row r="22" spans="1:11" x14ac:dyDescent="0.2">
      <c r="A22" s="3" t="s">
        <v>39</v>
      </c>
      <c r="B22" s="3"/>
      <c r="C22" s="3"/>
      <c r="D22" s="3"/>
      <c r="E22" s="2"/>
      <c r="G22" s="30">
        <f>SUM(G5:G21)</f>
        <v>0</v>
      </c>
      <c r="H22" s="10">
        <f>SUM(H5:H21)</f>
        <v>9.1900000000000013</v>
      </c>
    </row>
    <row r="23" spans="1:11" x14ac:dyDescent="0.2">
      <c r="A23" s="6" t="s">
        <v>26</v>
      </c>
      <c r="B23" s="7"/>
      <c r="C23" s="7"/>
      <c r="D23" s="7"/>
      <c r="E23" s="8"/>
      <c r="F23" s="8"/>
      <c r="G23" s="29"/>
      <c r="H23" s="11"/>
      <c r="I23" s="9">
        <f>I5+G22+H22</f>
        <v>20077.239999999998</v>
      </c>
      <c r="J23" s="8"/>
      <c r="K23" s="8"/>
    </row>
    <row r="24" spans="1:11" x14ac:dyDescent="0.2">
      <c r="A24" s="3"/>
      <c r="B24" s="3"/>
      <c r="C24" s="3"/>
      <c r="D24" s="3"/>
      <c r="E24" s="2"/>
      <c r="G24" s="28"/>
      <c r="I24" s="20"/>
    </row>
    <row r="25" spans="1:11" x14ac:dyDescent="0.2">
      <c r="B25" s="12" t="s">
        <v>45</v>
      </c>
      <c r="C25" s="12"/>
      <c r="D25" s="12"/>
      <c r="E25" s="12" t="s">
        <v>53</v>
      </c>
      <c r="F25" s="1" t="s">
        <v>15</v>
      </c>
    </row>
    <row r="26" spans="1:11" x14ac:dyDescent="0.2">
      <c r="B26" s="12" t="s">
        <v>17</v>
      </c>
      <c r="C26" s="12"/>
      <c r="D26" s="12"/>
      <c r="E26" s="59" t="s">
        <v>74</v>
      </c>
      <c r="F26" t="s">
        <v>4</v>
      </c>
    </row>
    <row r="27" spans="1:11" x14ac:dyDescent="0.2">
      <c r="E27" s="12" t="s">
        <v>57</v>
      </c>
      <c r="F27" t="s">
        <v>5</v>
      </c>
    </row>
    <row r="28" spans="1:11" x14ac:dyDescent="0.2">
      <c r="E28" s="12" t="s">
        <v>55</v>
      </c>
      <c r="F28" t="s">
        <v>18</v>
      </c>
    </row>
    <row r="29" spans="1:11" x14ac:dyDescent="0.2">
      <c r="E29" s="59"/>
      <c r="F29" t="s">
        <v>19</v>
      </c>
    </row>
    <row r="30" spans="1:11" x14ac:dyDescent="0.2">
      <c r="F30" t="s">
        <v>6</v>
      </c>
    </row>
    <row r="31" spans="1:11" x14ac:dyDescent="0.2">
      <c r="F31" t="s">
        <v>20</v>
      </c>
    </row>
    <row r="33" spans="6:6" x14ac:dyDescent="0.2">
      <c r="F33" s="1" t="s">
        <v>21</v>
      </c>
    </row>
    <row r="34" spans="6:6" x14ac:dyDescent="0.2">
      <c r="F34" t="s">
        <v>7</v>
      </c>
    </row>
    <row r="35" spans="6:6" x14ac:dyDescent="0.2">
      <c r="F35" t="s">
        <v>8</v>
      </c>
    </row>
    <row r="36" spans="6:6" x14ac:dyDescent="0.2">
      <c r="F36" t="s">
        <v>9</v>
      </c>
    </row>
    <row r="37" spans="6:6" x14ac:dyDescent="0.2">
      <c r="F37" t="s">
        <v>10</v>
      </c>
    </row>
    <row r="38" spans="6:6" x14ac:dyDescent="0.2">
      <c r="F38" t="s">
        <v>11</v>
      </c>
    </row>
    <row r="39" spans="6:6" x14ac:dyDescent="0.2">
      <c r="F39" t="s">
        <v>23</v>
      </c>
    </row>
    <row r="40" spans="6:6" x14ac:dyDescent="0.2">
      <c r="F40" t="s">
        <v>12</v>
      </c>
    </row>
    <row r="41" spans="6:6" x14ac:dyDescent="0.2">
      <c r="F41" t="s">
        <v>13</v>
      </c>
    </row>
    <row r="42" spans="6:6" x14ac:dyDescent="0.2">
      <c r="F42" t="s">
        <v>22</v>
      </c>
    </row>
    <row r="65433" spans="2:4" x14ac:dyDescent="0.2">
      <c r="B65433" s="19"/>
      <c r="C65433" s="21"/>
      <c r="D65433" s="21"/>
    </row>
  </sheetData>
  <autoFilter ref="A4:K19"/>
  <dataValidations count="2">
    <dataValidation type="list" allowBlank="1" showInputMessage="1" showErrorMessage="1" sqref="E5:E19">
      <formula1>event</formula1>
    </dataValidation>
    <dataValidation type="list" allowBlank="1" showInputMessage="1" showErrorMessage="1" sqref="B5:B19">
      <formula1>type</formula1>
    </dataValidation>
  </dataValidations>
  <printOptions horizontalCentered="1"/>
  <pageMargins left="0" right="0" top="0" bottom="0.5" header="0" footer="0"/>
  <pageSetup scale="63" fitToHeight="0" orientation="landscape" r:id="rId1"/>
  <headerFooter alignWithMargins="0">
    <oddFooter>&amp;L&amp;Z&amp;F
&amp;A&amp;C&amp;P of &amp;N&amp;R&amp;D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65450"/>
  <sheetViews>
    <sheetView zoomScale="85" zoomScaleNormal="85" workbookViewId="0">
      <pane ySplit="4" topLeftCell="A5" activePane="bottomLeft" state="frozen"/>
      <selection pane="bottomLeft" activeCell="M10" sqref="M10:M12"/>
    </sheetView>
  </sheetViews>
  <sheetFormatPr defaultRowHeight="12.75" x14ac:dyDescent="0.2"/>
  <cols>
    <col min="1" max="1" width="12.7109375" customWidth="1"/>
    <col min="2" max="2" width="11.42578125" customWidth="1"/>
    <col min="3" max="3" width="24.42578125" customWidth="1"/>
    <col min="4" max="4" width="17.7109375" bestFit="1" customWidth="1"/>
    <col min="5" max="5" width="29.42578125" bestFit="1" customWidth="1"/>
    <col min="6" max="6" width="14.85546875" style="26" customWidth="1"/>
    <col min="7" max="8" width="14.85546875" style="10" customWidth="1"/>
    <col min="9" max="9" width="10.28515625" style="10" customWidth="1"/>
    <col min="10" max="10" width="48.5703125" bestFit="1" customWidth="1"/>
  </cols>
  <sheetData>
    <row r="1" spans="1:10" x14ac:dyDescent="0.2">
      <c r="A1" s="1" t="s">
        <v>218</v>
      </c>
      <c r="B1" s="1"/>
      <c r="C1" s="1"/>
    </row>
    <row r="4" spans="1:10" ht="25.5" x14ac:dyDescent="0.2">
      <c r="A4" s="43" t="s">
        <v>0</v>
      </c>
      <c r="B4" s="43" t="s">
        <v>1</v>
      </c>
      <c r="C4" s="43" t="s">
        <v>58</v>
      </c>
      <c r="D4" s="43" t="s">
        <v>14</v>
      </c>
      <c r="E4" s="43" t="s">
        <v>2</v>
      </c>
      <c r="F4" s="44" t="s">
        <v>17</v>
      </c>
      <c r="G4" s="45" t="s">
        <v>16</v>
      </c>
      <c r="H4" s="50" t="s">
        <v>3</v>
      </c>
      <c r="I4" s="50" t="s">
        <v>64</v>
      </c>
      <c r="J4" s="43" t="s">
        <v>25</v>
      </c>
    </row>
    <row r="5" spans="1:10" x14ac:dyDescent="0.2">
      <c r="A5" s="18">
        <v>42370</v>
      </c>
      <c r="B5" s="53"/>
      <c r="C5" s="53"/>
      <c r="D5" s="53"/>
      <c r="E5" s="56" t="s">
        <v>24</v>
      </c>
      <c r="F5" s="47"/>
      <c r="G5" s="47"/>
      <c r="H5" s="47">
        <v>455.3</v>
      </c>
      <c r="I5" s="46"/>
      <c r="J5" s="53"/>
    </row>
    <row r="6" spans="1:10" x14ac:dyDescent="0.2">
      <c r="A6" s="18">
        <v>42744</v>
      </c>
      <c r="B6" s="53" t="s">
        <v>17</v>
      </c>
      <c r="C6" s="53" t="s">
        <v>117</v>
      </c>
      <c r="D6" s="53" t="s">
        <v>219</v>
      </c>
      <c r="E6" s="60" t="s">
        <v>220</v>
      </c>
      <c r="F6" s="47">
        <v>439.8</v>
      </c>
      <c r="G6" s="47"/>
      <c r="H6" s="47">
        <f>H5-F6+G6</f>
        <v>15.5</v>
      </c>
      <c r="I6" s="46"/>
      <c r="J6" s="108"/>
    </row>
    <row r="7" spans="1:10" x14ac:dyDescent="0.2">
      <c r="A7" s="18"/>
      <c r="B7" s="53"/>
      <c r="C7" s="108"/>
      <c r="D7" s="53"/>
      <c r="E7" s="60"/>
      <c r="F7" s="47"/>
      <c r="G7" s="47"/>
      <c r="H7" s="47">
        <f t="shared" ref="H7:H36" si="0">H6-F7+G7</f>
        <v>15.5</v>
      </c>
      <c r="I7" s="46" t="e">
        <f>F7/G7</f>
        <v>#DIV/0!</v>
      </c>
      <c r="J7" s="108"/>
    </row>
    <row r="8" spans="1:10" x14ac:dyDescent="0.2">
      <c r="A8" s="18"/>
      <c r="B8" s="53"/>
      <c r="C8" s="108"/>
      <c r="D8" s="53"/>
      <c r="E8" s="60"/>
      <c r="F8" s="47"/>
      <c r="G8" s="47"/>
      <c r="H8" s="47">
        <f t="shared" si="0"/>
        <v>15.5</v>
      </c>
      <c r="I8" s="46" t="e">
        <f>F8/G8</f>
        <v>#DIV/0!</v>
      </c>
      <c r="J8" s="108"/>
    </row>
    <row r="9" spans="1:10" x14ac:dyDescent="0.2">
      <c r="A9" s="18"/>
      <c r="B9" s="53"/>
      <c r="C9" s="108"/>
      <c r="D9" s="53"/>
      <c r="E9" s="60"/>
      <c r="F9" s="47"/>
      <c r="G9" s="47"/>
      <c r="H9" s="47">
        <f t="shared" si="0"/>
        <v>15.5</v>
      </c>
      <c r="I9" s="46"/>
      <c r="J9" s="108"/>
    </row>
    <row r="10" spans="1:10" x14ac:dyDescent="0.2">
      <c r="A10" s="18"/>
      <c r="B10" s="53"/>
      <c r="C10" s="53"/>
      <c r="D10" s="53"/>
      <c r="E10" s="60"/>
      <c r="F10" s="47"/>
      <c r="G10" s="47"/>
      <c r="H10" s="47">
        <f t="shared" si="0"/>
        <v>15.5</v>
      </c>
      <c r="I10" s="46" t="e">
        <f t="shared" ref="I10:I27" si="1">F10/G10</f>
        <v>#DIV/0!</v>
      </c>
      <c r="J10" s="53"/>
    </row>
    <row r="11" spans="1:10" x14ac:dyDescent="0.2">
      <c r="A11" s="18"/>
      <c r="B11" s="53"/>
      <c r="C11" s="53"/>
      <c r="D11" s="53"/>
      <c r="E11" s="60"/>
      <c r="F11" s="47"/>
      <c r="G11" s="47"/>
      <c r="H11" s="47">
        <f t="shared" si="0"/>
        <v>15.5</v>
      </c>
      <c r="I11" s="46" t="e">
        <f t="shared" si="1"/>
        <v>#DIV/0!</v>
      </c>
      <c r="J11" s="53"/>
    </row>
    <row r="12" spans="1:10" x14ac:dyDescent="0.2">
      <c r="A12" s="18"/>
      <c r="B12" s="53"/>
      <c r="C12" s="53"/>
      <c r="D12" s="53"/>
      <c r="E12" s="60"/>
      <c r="F12" s="47"/>
      <c r="G12" s="47"/>
      <c r="H12" s="47">
        <f t="shared" si="0"/>
        <v>15.5</v>
      </c>
      <c r="I12" s="46"/>
      <c r="J12" s="53"/>
    </row>
    <row r="13" spans="1:10" x14ac:dyDescent="0.2">
      <c r="A13" s="18"/>
      <c r="B13" s="53"/>
      <c r="C13" s="53"/>
      <c r="D13" s="53"/>
      <c r="E13" s="60"/>
      <c r="F13" s="47"/>
      <c r="G13" s="47"/>
      <c r="H13" s="47">
        <f t="shared" si="0"/>
        <v>15.5</v>
      </c>
      <c r="I13" s="46" t="e">
        <f t="shared" si="1"/>
        <v>#DIV/0!</v>
      </c>
      <c r="J13" s="108"/>
    </row>
    <row r="14" spans="1:10" x14ac:dyDescent="0.2">
      <c r="A14" s="18"/>
      <c r="B14" s="53"/>
      <c r="C14" s="53"/>
      <c r="D14" s="53"/>
      <c r="E14" s="60"/>
      <c r="F14" s="47"/>
      <c r="G14" s="47"/>
      <c r="H14" s="47">
        <f t="shared" si="0"/>
        <v>15.5</v>
      </c>
      <c r="I14" s="46" t="e">
        <f t="shared" si="1"/>
        <v>#DIV/0!</v>
      </c>
      <c r="J14" s="53"/>
    </row>
    <row r="15" spans="1:10" x14ac:dyDescent="0.2">
      <c r="A15" s="18"/>
      <c r="B15" s="53"/>
      <c r="C15" s="53"/>
      <c r="D15" s="53"/>
      <c r="E15" s="60"/>
      <c r="F15" s="47"/>
      <c r="G15" s="47"/>
      <c r="H15" s="47">
        <f t="shared" si="0"/>
        <v>15.5</v>
      </c>
      <c r="I15" s="46" t="e">
        <f t="shared" si="1"/>
        <v>#DIV/0!</v>
      </c>
      <c r="J15" s="53"/>
    </row>
    <row r="16" spans="1:10" x14ac:dyDescent="0.2">
      <c r="A16" s="18"/>
      <c r="B16" s="53"/>
      <c r="C16" s="53"/>
      <c r="D16" s="53"/>
      <c r="E16" s="60"/>
      <c r="F16" s="47"/>
      <c r="G16" s="47"/>
      <c r="H16" s="47">
        <f t="shared" si="0"/>
        <v>15.5</v>
      </c>
      <c r="I16" s="46" t="e">
        <f t="shared" si="1"/>
        <v>#DIV/0!</v>
      </c>
      <c r="J16" s="53"/>
    </row>
    <row r="17" spans="1:10" x14ac:dyDescent="0.2">
      <c r="A17" s="18"/>
      <c r="B17" s="53"/>
      <c r="C17" s="53"/>
      <c r="D17" s="53"/>
      <c r="E17" s="60"/>
      <c r="F17" s="47"/>
      <c r="G17" s="47"/>
      <c r="H17" s="47">
        <f t="shared" si="0"/>
        <v>15.5</v>
      </c>
      <c r="I17" s="46" t="e">
        <f t="shared" si="1"/>
        <v>#DIV/0!</v>
      </c>
      <c r="J17" s="53"/>
    </row>
    <row r="18" spans="1:10" x14ac:dyDescent="0.2">
      <c r="A18" s="18"/>
      <c r="B18" s="53"/>
      <c r="C18" s="53"/>
      <c r="D18" s="53"/>
      <c r="E18" s="60"/>
      <c r="F18" s="47"/>
      <c r="G18" s="47"/>
      <c r="H18" s="47">
        <f t="shared" si="0"/>
        <v>15.5</v>
      </c>
      <c r="I18" s="46" t="e">
        <f t="shared" si="1"/>
        <v>#DIV/0!</v>
      </c>
      <c r="J18" s="53"/>
    </row>
    <row r="19" spans="1:10" x14ac:dyDescent="0.2">
      <c r="A19" s="18"/>
      <c r="B19" s="53"/>
      <c r="C19" s="53"/>
      <c r="D19" s="53"/>
      <c r="E19" s="60"/>
      <c r="F19" s="47"/>
      <c r="G19" s="47"/>
      <c r="H19" s="47">
        <f t="shared" si="0"/>
        <v>15.5</v>
      </c>
      <c r="I19" s="46" t="e">
        <f t="shared" si="1"/>
        <v>#DIV/0!</v>
      </c>
      <c r="J19" s="53"/>
    </row>
    <row r="20" spans="1:10" x14ac:dyDescent="0.2">
      <c r="A20" s="18"/>
      <c r="B20" s="53"/>
      <c r="C20" s="108"/>
      <c r="D20" s="53"/>
      <c r="E20" s="60"/>
      <c r="F20" s="47"/>
      <c r="G20" s="47"/>
      <c r="H20" s="47">
        <f t="shared" si="0"/>
        <v>15.5</v>
      </c>
      <c r="I20" s="46"/>
      <c r="J20" s="53"/>
    </row>
    <row r="21" spans="1:10" x14ac:dyDescent="0.2">
      <c r="A21" s="18"/>
      <c r="B21" s="53"/>
      <c r="C21" s="53"/>
      <c r="D21" s="53"/>
      <c r="E21" s="60"/>
      <c r="F21" s="47"/>
      <c r="G21" s="47"/>
      <c r="H21" s="47">
        <f t="shared" si="0"/>
        <v>15.5</v>
      </c>
      <c r="I21" s="46" t="e">
        <f t="shared" si="1"/>
        <v>#DIV/0!</v>
      </c>
      <c r="J21" s="53"/>
    </row>
    <row r="22" spans="1:10" x14ac:dyDescent="0.2">
      <c r="A22" s="18"/>
      <c r="B22" s="53"/>
      <c r="C22" s="53"/>
      <c r="D22" s="53"/>
      <c r="E22" s="60"/>
      <c r="F22" s="47"/>
      <c r="G22" s="47"/>
      <c r="H22" s="47">
        <f t="shared" si="0"/>
        <v>15.5</v>
      </c>
      <c r="I22" s="46" t="e">
        <f t="shared" si="1"/>
        <v>#DIV/0!</v>
      </c>
      <c r="J22" s="53"/>
    </row>
    <row r="23" spans="1:10" x14ac:dyDescent="0.2">
      <c r="A23" s="18"/>
      <c r="B23" s="53"/>
      <c r="C23" s="53"/>
      <c r="D23" s="53"/>
      <c r="E23" s="60"/>
      <c r="F23" s="47"/>
      <c r="G23" s="47"/>
      <c r="H23" s="47">
        <f t="shared" si="0"/>
        <v>15.5</v>
      </c>
      <c r="I23" s="46" t="e">
        <f t="shared" si="1"/>
        <v>#DIV/0!</v>
      </c>
      <c r="J23" s="53"/>
    </row>
    <row r="24" spans="1:10" x14ac:dyDescent="0.2">
      <c r="A24" s="18"/>
      <c r="B24" s="53"/>
      <c r="C24" s="53"/>
      <c r="D24" s="53"/>
      <c r="E24" s="60"/>
      <c r="F24" s="47"/>
      <c r="G24" s="47"/>
      <c r="H24" s="47">
        <f t="shared" si="0"/>
        <v>15.5</v>
      </c>
      <c r="I24" s="46" t="e">
        <f t="shared" si="1"/>
        <v>#DIV/0!</v>
      </c>
      <c r="J24" s="53"/>
    </row>
    <row r="25" spans="1:10" x14ac:dyDescent="0.2">
      <c r="A25" s="18"/>
      <c r="B25" s="53"/>
      <c r="C25" s="53"/>
      <c r="D25" s="53"/>
      <c r="E25" s="60"/>
      <c r="F25" s="47"/>
      <c r="G25" s="47"/>
      <c r="H25" s="47">
        <f t="shared" si="0"/>
        <v>15.5</v>
      </c>
      <c r="I25" s="46" t="e">
        <f t="shared" si="1"/>
        <v>#DIV/0!</v>
      </c>
      <c r="J25" s="53"/>
    </row>
    <row r="26" spans="1:10" x14ac:dyDescent="0.2">
      <c r="A26" s="18"/>
      <c r="B26" s="53"/>
      <c r="C26" s="53"/>
      <c r="D26" s="53"/>
      <c r="E26" s="60"/>
      <c r="F26" s="47"/>
      <c r="G26" s="47"/>
      <c r="H26" s="47">
        <f t="shared" si="0"/>
        <v>15.5</v>
      </c>
      <c r="I26" s="46" t="e">
        <f t="shared" si="1"/>
        <v>#DIV/0!</v>
      </c>
      <c r="J26" s="53"/>
    </row>
    <row r="27" spans="1:10" x14ac:dyDescent="0.2">
      <c r="A27" s="18"/>
      <c r="B27" s="53"/>
      <c r="C27" s="53"/>
      <c r="D27" s="53"/>
      <c r="E27" s="60"/>
      <c r="F27" s="47"/>
      <c r="G27" s="47"/>
      <c r="H27" s="47">
        <f t="shared" si="0"/>
        <v>15.5</v>
      </c>
      <c r="I27" s="46" t="e">
        <f t="shared" si="1"/>
        <v>#DIV/0!</v>
      </c>
      <c r="J27" s="53"/>
    </row>
    <row r="28" spans="1:10" x14ac:dyDescent="0.2">
      <c r="A28" s="18"/>
      <c r="B28" s="53"/>
      <c r="C28" s="108"/>
      <c r="D28" s="53"/>
      <c r="E28" s="60"/>
      <c r="F28" s="47"/>
      <c r="G28" s="47"/>
      <c r="H28" s="47">
        <f t="shared" si="0"/>
        <v>15.5</v>
      </c>
      <c r="I28" s="46"/>
      <c r="J28" s="53"/>
    </row>
    <row r="29" spans="1:10" x14ac:dyDescent="0.2">
      <c r="A29" s="18"/>
      <c r="B29" s="53"/>
      <c r="C29" s="53"/>
      <c r="D29" s="53"/>
      <c r="E29" s="60"/>
      <c r="F29" s="47"/>
      <c r="G29" s="47"/>
      <c r="H29" s="47">
        <f t="shared" si="0"/>
        <v>15.5</v>
      </c>
      <c r="I29" s="46"/>
      <c r="J29" s="53"/>
    </row>
    <row r="30" spans="1:10" x14ac:dyDescent="0.2">
      <c r="A30" s="18"/>
      <c r="B30" s="53"/>
      <c r="C30" s="53"/>
      <c r="D30" s="53"/>
      <c r="E30" s="60"/>
      <c r="F30" s="47"/>
      <c r="G30" s="47"/>
      <c r="H30" s="47">
        <f t="shared" si="0"/>
        <v>15.5</v>
      </c>
      <c r="I30" s="46"/>
      <c r="J30" s="53"/>
    </row>
    <row r="31" spans="1:10" x14ac:dyDescent="0.2">
      <c r="A31" s="18"/>
      <c r="B31" s="53"/>
      <c r="C31" s="53"/>
      <c r="D31" s="53"/>
      <c r="E31" s="60"/>
      <c r="F31" s="47"/>
      <c r="G31" s="47"/>
      <c r="H31" s="47">
        <f t="shared" si="0"/>
        <v>15.5</v>
      </c>
      <c r="I31" s="46"/>
      <c r="J31" s="53"/>
    </row>
    <row r="32" spans="1:10" x14ac:dyDescent="0.2">
      <c r="A32" s="18"/>
      <c r="B32" s="53"/>
      <c r="C32" s="53"/>
      <c r="D32" s="53"/>
      <c r="E32" s="60"/>
      <c r="F32" s="47"/>
      <c r="G32" s="47"/>
      <c r="H32" s="47">
        <f t="shared" si="0"/>
        <v>15.5</v>
      </c>
      <c r="I32" s="46"/>
      <c r="J32" s="53"/>
    </row>
    <row r="33" spans="1:10" x14ac:dyDescent="0.2">
      <c r="A33" s="19"/>
      <c r="B33" s="53"/>
      <c r="C33" s="60"/>
      <c r="D33" s="53"/>
      <c r="E33" s="60"/>
      <c r="F33" s="47"/>
      <c r="G33" s="47"/>
      <c r="H33" s="47">
        <f t="shared" si="0"/>
        <v>15.5</v>
      </c>
      <c r="I33" s="46"/>
      <c r="J33" s="54"/>
    </row>
    <row r="34" spans="1:10" x14ac:dyDescent="0.2">
      <c r="A34" s="19"/>
      <c r="B34" s="53"/>
      <c r="C34" s="60"/>
      <c r="D34" s="53"/>
      <c r="E34" s="60"/>
      <c r="F34" s="47"/>
      <c r="G34" s="47"/>
      <c r="H34" s="47">
        <f t="shared" si="0"/>
        <v>15.5</v>
      </c>
      <c r="I34" s="46"/>
      <c r="J34" s="54"/>
    </row>
    <row r="35" spans="1:10" x14ac:dyDescent="0.2">
      <c r="A35" s="19"/>
      <c r="B35" s="53"/>
      <c r="C35" s="60"/>
      <c r="D35" s="53"/>
      <c r="E35" s="55"/>
      <c r="F35" s="47"/>
      <c r="G35" s="47"/>
      <c r="H35" s="47">
        <f t="shared" si="0"/>
        <v>15.5</v>
      </c>
      <c r="I35" s="46"/>
      <c r="J35" s="54"/>
    </row>
    <row r="36" spans="1:10" x14ac:dyDescent="0.2">
      <c r="A36" s="19"/>
      <c r="B36" s="53"/>
      <c r="C36" s="60"/>
      <c r="D36" s="53"/>
      <c r="E36" s="55"/>
      <c r="F36" s="48"/>
      <c r="G36" s="47"/>
      <c r="H36" s="47">
        <f t="shared" si="0"/>
        <v>15.5</v>
      </c>
      <c r="I36" s="46"/>
      <c r="J36" s="54"/>
    </row>
    <row r="37" spans="1:10" x14ac:dyDescent="0.2">
      <c r="A37" s="21"/>
      <c r="B37" s="21"/>
      <c r="C37" s="21"/>
      <c r="D37" s="22"/>
      <c r="E37" s="22"/>
      <c r="F37" s="27"/>
      <c r="G37" s="23"/>
      <c r="H37" s="24"/>
      <c r="I37" s="24"/>
      <c r="J37" s="25"/>
    </row>
    <row r="38" spans="1:10" x14ac:dyDescent="0.2">
      <c r="A38" s="3"/>
      <c r="B38" s="3"/>
      <c r="C38" s="3"/>
      <c r="D38" s="2"/>
      <c r="F38" s="28"/>
      <c r="I38" s="76"/>
    </row>
    <row r="39" spans="1:10" x14ac:dyDescent="0.2">
      <c r="A39" s="3" t="s">
        <v>39</v>
      </c>
      <c r="B39" s="3"/>
      <c r="C39" s="3"/>
      <c r="D39" s="2"/>
      <c r="F39" s="30">
        <f>SUBTOTAL(9,F5:F38)</f>
        <v>439.8</v>
      </c>
      <c r="G39" s="77">
        <f>SUBTOTAL(9,G5:G38)</f>
        <v>0</v>
      </c>
    </row>
    <row r="40" spans="1:10" x14ac:dyDescent="0.2">
      <c r="A40" s="6" t="s">
        <v>26</v>
      </c>
      <c r="B40" s="7"/>
      <c r="C40" s="7"/>
      <c r="D40" s="8"/>
      <c r="E40" s="8"/>
      <c r="F40" s="29"/>
      <c r="G40" s="11"/>
      <c r="H40" s="9">
        <f>H5+F39+G39</f>
        <v>895.1</v>
      </c>
      <c r="I40" s="9"/>
      <c r="J40" s="8"/>
    </row>
    <row r="41" spans="1:10" x14ac:dyDescent="0.2">
      <c r="A41" s="3"/>
      <c r="B41" s="3"/>
      <c r="C41" s="3"/>
      <c r="D41" s="2"/>
      <c r="F41" s="28"/>
      <c r="H41" s="20"/>
      <c r="I41" s="20"/>
    </row>
    <row r="42" spans="1:10" x14ac:dyDescent="0.2">
      <c r="B42" s="12" t="s">
        <v>45</v>
      </c>
      <c r="C42" s="12" t="s">
        <v>41</v>
      </c>
      <c r="D42" s="12" t="s">
        <v>53</v>
      </c>
      <c r="E42" s="1" t="s">
        <v>15</v>
      </c>
    </row>
    <row r="43" spans="1:10" x14ac:dyDescent="0.2">
      <c r="B43" s="12" t="s">
        <v>17</v>
      </c>
      <c r="C43" s="59" t="s">
        <v>162</v>
      </c>
      <c r="D43" s="59" t="s">
        <v>74</v>
      </c>
      <c r="E43" t="s">
        <v>4</v>
      </c>
    </row>
    <row r="44" spans="1:10" x14ac:dyDescent="0.2">
      <c r="D44" s="12" t="s">
        <v>57</v>
      </c>
      <c r="E44" t="s">
        <v>5</v>
      </c>
    </row>
    <row r="45" spans="1:10" x14ac:dyDescent="0.2">
      <c r="D45" s="12" t="s">
        <v>55</v>
      </c>
      <c r="E45" t="s">
        <v>18</v>
      </c>
    </row>
    <row r="46" spans="1:10" x14ac:dyDescent="0.2">
      <c r="E46" t="s">
        <v>19</v>
      </c>
    </row>
    <row r="47" spans="1:10" x14ac:dyDescent="0.2">
      <c r="E47" t="s">
        <v>6</v>
      </c>
    </row>
    <row r="48" spans="1:10" x14ac:dyDescent="0.2">
      <c r="D48" s="59"/>
      <c r="E48" t="s">
        <v>20</v>
      </c>
    </row>
    <row r="50" spans="5:5" x14ac:dyDescent="0.2">
      <c r="E50" s="1" t="s">
        <v>21</v>
      </c>
    </row>
    <row r="51" spans="5:5" x14ac:dyDescent="0.2">
      <c r="E51" t="s">
        <v>7</v>
      </c>
    </row>
    <row r="52" spans="5:5" x14ac:dyDescent="0.2">
      <c r="E52" t="s">
        <v>8</v>
      </c>
    </row>
    <row r="53" spans="5:5" x14ac:dyDescent="0.2">
      <c r="E53" t="s">
        <v>9</v>
      </c>
    </row>
    <row r="54" spans="5:5" x14ac:dyDescent="0.2">
      <c r="E54" t="s">
        <v>10</v>
      </c>
    </row>
    <row r="55" spans="5:5" x14ac:dyDescent="0.2">
      <c r="E55" t="s">
        <v>11</v>
      </c>
    </row>
    <row r="56" spans="5:5" x14ac:dyDescent="0.2">
      <c r="E56" t="s">
        <v>23</v>
      </c>
    </row>
    <row r="57" spans="5:5" x14ac:dyDescent="0.2">
      <c r="E57" t="s">
        <v>12</v>
      </c>
    </row>
    <row r="58" spans="5:5" x14ac:dyDescent="0.2">
      <c r="E58" t="s">
        <v>13</v>
      </c>
    </row>
    <row r="59" spans="5:5" x14ac:dyDescent="0.2">
      <c r="E59" t="s">
        <v>22</v>
      </c>
    </row>
    <row r="65450" spans="2:3" x14ac:dyDescent="0.2">
      <c r="B65450" s="19"/>
      <c r="C65450" s="21"/>
    </row>
  </sheetData>
  <autoFilter ref="A4:J36"/>
  <dataValidations count="2">
    <dataValidation type="list" allowBlank="1" showInputMessage="1" showErrorMessage="1" sqref="D5:D36">
      <formula1>event</formula1>
    </dataValidation>
    <dataValidation type="list" allowBlank="1" showInputMessage="1" showErrorMessage="1" sqref="B5:B36">
      <formula1>type</formula1>
    </dataValidation>
  </dataValidations>
  <printOptions horizontalCentered="1"/>
  <pageMargins left="0" right="0" top="0" bottom="0.5" header="0" footer="0"/>
  <pageSetup scale="68" fitToHeight="0" orientation="landscape" r:id="rId1"/>
  <headerFooter alignWithMargins="0">
    <oddFooter>&amp;L&amp;Z&amp;F
&amp;A&amp;C&amp;P of &amp;N&amp;R&amp;D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65405"/>
  <sheetViews>
    <sheetView topLeftCell="A31" zoomScale="90" zoomScaleNormal="90" workbookViewId="0">
      <selection activeCell="E57" sqref="E57"/>
    </sheetView>
  </sheetViews>
  <sheetFormatPr defaultRowHeight="12.75" x14ac:dyDescent="0.2"/>
  <cols>
    <col min="1" max="1" width="12.7109375" customWidth="1"/>
    <col min="2" max="2" width="24.42578125" customWidth="1"/>
    <col min="3" max="3" width="17.7109375" bestFit="1" customWidth="1"/>
    <col min="4" max="4" width="29.42578125" bestFit="1" customWidth="1"/>
    <col min="5" max="5" width="14.85546875" style="10" customWidth="1"/>
    <col min="6" max="6" width="44" bestFit="1" customWidth="1"/>
    <col min="7" max="7" width="17.7109375" bestFit="1" customWidth="1"/>
    <col min="8" max="8" width="26.140625" bestFit="1" customWidth="1"/>
  </cols>
  <sheetData>
    <row r="1" spans="1:9" x14ac:dyDescent="0.2">
      <c r="A1" s="1" t="s">
        <v>95</v>
      </c>
      <c r="B1" s="1"/>
    </row>
    <row r="4" spans="1:9" x14ac:dyDescent="0.2">
      <c r="A4" s="43" t="s">
        <v>0</v>
      </c>
      <c r="B4" s="43" t="s">
        <v>81</v>
      </c>
      <c r="C4" s="43" t="s">
        <v>14</v>
      </c>
      <c r="D4" s="43" t="s">
        <v>82</v>
      </c>
      <c r="E4" s="45" t="s">
        <v>16</v>
      </c>
      <c r="F4" s="43" t="s">
        <v>25</v>
      </c>
      <c r="G4" s="43" t="s">
        <v>80</v>
      </c>
    </row>
    <row r="5" spans="1:9" s="41" customFormat="1" x14ac:dyDescent="0.2">
      <c r="A5" s="100">
        <v>41647</v>
      </c>
      <c r="B5" s="101" t="s">
        <v>101</v>
      </c>
      <c r="C5" s="102" t="s">
        <v>98</v>
      </c>
      <c r="D5" s="101" t="s">
        <v>99</v>
      </c>
      <c r="E5" s="103">
        <v>1000</v>
      </c>
      <c r="F5" s="102" t="s">
        <v>100</v>
      </c>
      <c r="G5" s="102" t="s">
        <v>102</v>
      </c>
      <c r="H5" s="104"/>
      <c r="I5" s="105"/>
    </row>
    <row r="6" spans="1:9" s="41" customFormat="1" x14ac:dyDescent="0.2">
      <c r="A6" s="100">
        <v>41717</v>
      </c>
      <c r="B6" s="101" t="s">
        <v>108</v>
      </c>
      <c r="C6" s="102" t="s">
        <v>109</v>
      </c>
      <c r="D6" s="101" t="s">
        <v>110</v>
      </c>
      <c r="E6" s="103">
        <v>50</v>
      </c>
      <c r="F6" s="102" t="s">
        <v>111</v>
      </c>
      <c r="G6" s="102" t="s">
        <v>112</v>
      </c>
      <c r="H6" s="104"/>
      <c r="I6" s="105"/>
    </row>
    <row r="7" spans="1:9" s="41" customFormat="1" x14ac:dyDescent="0.2">
      <c r="A7" s="100">
        <v>41758</v>
      </c>
      <c r="B7" s="101" t="s">
        <v>130</v>
      </c>
      <c r="C7" s="102" t="s">
        <v>116</v>
      </c>
      <c r="D7" s="101" t="s">
        <v>117</v>
      </c>
      <c r="E7" s="103">
        <v>200</v>
      </c>
      <c r="F7" s="102" t="s">
        <v>145</v>
      </c>
      <c r="G7" s="102" t="s">
        <v>146</v>
      </c>
      <c r="H7" s="104"/>
      <c r="I7" s="105"/>
    </row>
    <row r="8" spans="1:9" s="41" customFormat="1" x14ac:dyDescent="0.2">
      <c r="A8" s="100">
        <v>41758</v>
      </c>
      <c r="B8" s="101" t="s">
        <v>129</v>
      </c>
      <c r="C8" s="102" t="s">
        <v>116</v>
      </c>
      <c r="D8" s="101" t="s">
        <v>118</v>
      </c>
      <c r="E8" s="103">
        <v>200</v>
      </c>
      <c r="F8" s="102"/>
      <c r="G8" s="102" t="s">
        <v>134</v>
      </c>
      <c r="H8" s="104"/>
      <c r="I8" s="105"/>
    </row>
    <row r="9" spans="1:9" s="41" customFormat="1" x14ac:dyDescent="0.2">
      <c r="A9" s="100">
        <v>41758</v>
      </c>
      <c r="B9" s="101" t="s">
        <v>128</v>
      </c>
      <c r="C9" s="102" t="s">
        <v>116</v>
      </c>
      <c r="D9" s="101" t="s">
        <v>118</v>
      </c>
      <c r="E9" s="103">
        <v>200</v>
      </c>
      <c r="F9" s="102"/>
      <c r="G9" s="102" t="s">
        <v>134</v>
      </c>
      <c r="H9" s="104"/>
      <c r="I9" s="105"/>
    </row>
    <row r="10" spans="1:9" s="41" customFormat="1" x14ac:dyDescent="0.2">
      <c r="A10" s="100">
        <v>41758</v>
      </c>
      <c r="B10" s="101" t="s">
        <v>127</v>
      </c>
      <c r="C10" s="102" t="s">
        <v>116</v>
      </c>
      <c r="D10" s="101" t="s">
        <v>119</v>
      </c>
      <c r="E10" s="103">
        <v>200</v>
      </c>
      <c r="F10" s="102"/>
      <c r="G10" s="102" t="s">
        <v>131</v>
      </c>
      <c r="H10" s="104"/>
      <c r="I10" s="105"/>
    </row>
    <row r="11" spans="1:9" s="41" customFormat="1" x14ac:dyDescent="0.2">
      <c r="A11" s="100">
        <v>41758</v>
      </c>
      <c r="B11" s="101" t="s">
        <v>126</v>
      </c>
      <c r="C11" s="102" t="s">
        <v>116</v>
      </c>
      <c r="D11" s="101" t="s">
        <v>120</v>
      </c>
      <c r="E11" s="103">
        <v>200</v>
      </c>
      <c r="F11" s="102"/>
      <c r="G11" s="102" t="s">
        <v>137</v>
      </c>
      <c r="H11" s="104"/>
      <c r="I11" s="105"/>
    </row>
    <row r="12" spans="1:9" s="41" customFormat="1" x14ac:dyDescent="0.2">
      <c r="A12" s="100">
        <v>41758</v>
      </c>
      <c r="B12" s="101" t="s">
        <v>125</v>
      </c>
      <c r="C12" s="102" t="s">
        <v>116</v>
      </c>
      <c r="D12" s="101" t="s">
        <v>118</v>
      </c>
      <c r="E12" s="103">
        <v>200</v>
      </c>
      <c r="F12" s="102"/>
      <c r="G12" s="102" t="s">
        <v>134</v>
      </c>
      <c r="H12" s="104"/>
      <c r="I12" s="105"/>
    </row>
    <row r="13" spans="1:9" s="41" customFormat="1" x14ac:dyDescent="0.2">
      <c r="A13" s="100">
        <v>41758</v>
      </c>
      <c r="B13" s="101" t="s">
        <v>124</v>
      </c>
      <c r="C13" s="102" t="s">
        <v>116</v>
      </c>
      <c r="D13" s="101" t="s">
        <v>121</v>
      </c>
      <c r="E13" s="103">
        <v>200</v>
      </c>
      <c r="F13" s="102" t="s">
        <v>143</v>
      </c>
      <c r="G13" s="102" t="s">
        <v>144</v>
      </c>
      <c r="H13" s="104"/>
      <c r="I13" s="105"/>
    </row>
    <row r="14" spans="1:9" s="41" customFormat="1" x14ac:dyDescent="0.2">
      <c r="A14" s="100">
        <v>41758</v>
      </c>
      <c r="B14" s="101" t="s">
        <v>123</v>
      </c>
      <c r="C14" s="102" t="s">
        <v>116</v>
      </c>
      <c r="D14" s="101" t="s">
        <v>117</v>
      </c>
      <c r="E14" s="103">
        <v>200</v>
      </c>
      <c r="F14" s="102"/>
      <c r="G14" s="102" t="s">
        <v>131</v>
      </c>
      <c r="H14" s="104"/>
      <c r="I14" s="105"/>
    </row>
    <row r="15" spans="1:9" s="41" customFormat="1" x14ac:dyDescent="0.2">
      <c r="A15" s="100">
        <v>41758</v>
      </c>
      <c r="B15" s="101" t="s">
        <v>122</v>
      </c>
      <c r="C15" s="102" t="s">
        <v>116</v>
      </c>
      <c r="D15" s="101" t="s">
        <v>118</v>
      </c>
      <c r="E15" s="103">
        <v>200</v>
      </c>
      <c r="F15" s="102" t="s">
        <v>138</v>
      </c>
      <c r="G15" s="102" t="s">
        <v>140</v>
      </c>
      <c r="H15" s="104"/>
      <c r="I15" s="105"/>
    </row>
    <row r="16" spans="1:9" x14ac:dyDescent="0.2">
      <c r="A16" s="19"/>
      <c r="B16" s="60"/>
      <c r="C16" s="54"/>
      <c r="D16" s="55"/>
      <c r="E16" s="47"/>
      <c r="F16" s="54"/>
      <c r="G16" s="54"/>
    </row>
    <row r="17" spans="1:9" x14ac:dyDescent="0.2">
      <c r="A17" s="19"/>
      <c r="B17" s="60"/>
      <c r="C17" s="54"/>
      <c r="D17" s="55"/>
      <c r="E17" s="47"/>
      <c r="F17" s="54"/>
      <c r="G17" s="54"/>
    </row>
    <row r="18" spans="1:9" x14ac:dyDescent="0.2">
      <c r="A18" s="21"/>
      <c r="B18" s="21"/>
      <c r="C18" s="22"/>
      <c r="D18" s="22"/>
      <c r="E18" s="23"/>
      <c r="F18" s="25"/>
      <c r="G18" s="22"/>
    </row>
    <row r="20" spans="1:9" x14ac:dyDescent="0.2">
      <c r="A20" s="1" t="s">
        <v>161</v>
      </c>
      <c r="B20" s="1"/>
    </row>
    <row r="23" spans="1:9" x14ac:dyDescent="0.2">
      <c r="A23" s="43" t="s">
        <v>0</v>
      </c>
      <c r="B23" s="43" t="s">
        <v>81</v>
      </c>
      <c r="C23" s="43" t="s">
        <v>14</v>
      </c>
      <c r="D23" s="43" t="s">
        <v>82</v>
      </c>
      <c r="E23" s="45" t="s">
        <v>16</v>
      </c>
      <c r="F23" s="43" t="s">
        <v>25</v>
      </c>
      <c r="G23" s="43" t="s">
        <v>80</v>
      </c>
    </row>
    <row r="24" spans="1:9" s="41" customFormat="1" x14ac:dyDescent="0.2">
      <c r="A24" s="106">
        <v>42129</v>
      </c>
      <c r="B24" s="60" t="s">
        <v>164</v>
      </c>
      <c r="C24" s="54" t="s">
        <v>116</v>
      </c>
      <c r="D24" s="60" t="s">
        <v>118</v>
      </c>
      <c r="E24" s="48">
        <v>200</v>
      </c>
      <c r="F24" s="54"/>
      <c r="G24" s="54" t="s">
        <v>171</v>
      </c>
      <c r="H24" s="104"/>
      <c r="I24" s="105"/>
    </row>
    <row r="25" spans="1:9" s="41" customFormat="1" x14ac:dyDescent="0.2">
      <c r="A25" s="106">
        <v>42129</v>
      </c>
      <c r="B25" s="60" t="s">
        <v>165</v>
      </c>
      <c r="C25" s="54" t="s">
        <v>116</v>
      </c>
      <c r="D25" s="60" t="s">
        <v>118</v>
      </c>
      <c r="E25" s="48">
        <v>200</v>
      </c>
      <c r="F25" s="54"/>
      <c r="G25" s="54" t="s">
        <v>171</v>
      </c>
      <c r="H25" s="104"/>
      <c r="I25" s="105"/>
    </row>
    <row r="26" spans="1:9" s="41" customFormat="1" x14ac:dyDescent="0.2">
      <c r="A26" s="106">
        <v>42129</v>
      </c>
      <c r="B26" s="60" t="s">
        <v>166</v>
      </c>
      <c r="C26" s="54" t="s">
        <v>116</v>
      </c>
      <c r="D26" s="60" t="s">
        <v>118</v>
      </c>
      <c r="E26" s="48">
        <v>200</v>
      </c>
      <c r="F26" s="54" t="s">
        <v>172</v>
      </c>
      <c r="G26" s="54" t="s">
        <v>171</v>
      </c>
      <c r="H26" s="104"/>
      <c r="I26" s="105"/>
    </row>
    <row r="27" spans="1:9" s="41" customFormat="1" x14ac:dyDescent="0.2">
      <c r="A27" s="106">
        <v>42129</v>
      </c>
      <c r="B27" s="60" t="s">
        <v>167</v>
      </c>
      <c r="C27" s="54" t="s">
        <v>116</v>
      </c>
      <c r="D27" s="60" t="s">
        <v>118</v>
      </c>
      <c r="E27" s="48">
        <v>200</v>
      </c>
      <c r="F27" s="54"/>
      <c r="G27" s="54" t="s">
        <v>171</v>
      </c>
      <c r="H27" s="104"/>
      <c r="I27" s="105"/>
    </row>
    <row r="28" spans="1:9" s="41" customFormat="1" x14ac:dyDescent="0.2">
      <c r="A28" s="106">
        <v>42129</v>
      </c>
      <c r="B28" s="60" t="s">
        <v>168</v>
      </c>
      <c r="C28" s="54" t="s">
        <v>116</v>
      </c>
      <c r="D28" s="60" t="s">
        <v>118</v>
      </c>
      <c r="E28" s="48">
        <v>200</v>
      </c>
      <c r="F28" s="54"/>
      <c r="G28" s="54" t="s">
        <v>171</v>
      </c>
      <c r="H28" s="104"/>
      <c r="I28" s="105"/>
    </row>
    <row r="29" spans="1:9" s="41" customFormat="1" x14ac:dyDescent="0.2">
      <c r="A29" s="106">
        <v>42129</v>
      </c>
      <c r="B29" s="60" t="s">
        <v>169</v>
      </c>
      <c r="C29" s="54" t="s">
        <v>116</v>
      </c>
      <c r="D29" s="60" t="s">
        <v>118</v>
      </c>
      <c r="E29" s="48">
        <v>200</v>
      </c>
      <c r="F29" s="54" t="s">
        <v>172</v>
      </c>
      <c r="G29" s="54" t="s">
        <v>171</v>
      </c>
      <c r="H29" s="104"/>
      <c r="I29" s="105"/>
    </row>
    <row r="30" spans="1:9" s="41" customFormat="1" x14ac:dyDescent="0.2">
      <c r="A30" s="106">
        <v>42129</v>
      </c>
      <c r="B30" s="60" t="s">
        <v>170</v>
      </c>
      <c r="C30" s="54" t="s">
        <v>116</v>
      </c>
      <c r="D30" s="60" t="s">
        <v>118</v>
      </c>
      <c r="E30" s="48">
        <v>200</v>
      </c>
      <c r="F30" s="54" t="s">
        <v>172</v>
      </c>
      <c r="G30" s="54" t="s">
        <v>171</v>
      </c>
      <c r="H30" s="104"/>
      <c r="I30" s="105"/>
    </row>
    <row r="31" spans="1:9" s="41" customFormat="1" x14ac:dyDescent="0.2">
      <c r="A31" s="106"/>
      <c r="B31" s="60"/>
      <c r="C31" s="54"/>
      <c r="D31" s="60"/>
      <c r="E31" s="48"/>
      <c r="F31" s="54"/>
      <c r="G31" s="54"/>
      <c r="H31" s="104"/>
      <c r="I31" s="105"/>
    </row>
    <row r="32" spans="1:9" s="41" customFormat="1" x14ac:dyDescent="0.2">
      <c r="A32" s="106"/>
      <c r="B32" s="60"/>
      <c r="C32" s="54"/>
      <c r="D32" s="60"/>
      <c r="E32" s="48"/>
      <c r="F32" s="54"/>
      <c r="G32" s="54"/>
      <c r="H32" s="104"/>
      <c r="I32" s="105"/>
    </row>
    <row r="33" spans="1:9" s="41" customFormat="1" x14ac:dyDescent="0.2">
      <c r="A33" s="106"/>
      <c r="B33" s="60"/>
      <c r="C33" s="54"/>
      <c r="D33" s="60"/>
      <c r="E33" s="48"/>
      <c r="F33" s="54"/>
      <c r="G33" s="54"/>
      <c r="H33" s="104"/>
      <c r="I33" s="105"/>
    </row>
    <row r="34" spans="1:9" s="41" customFormat="1" x14ac:dyDescent="0.2">
      <c r="A34" s="106"/>
      <c r="B34" s="60"/>
      <c r="C34" s="54"/>
      <c r="D34" s="60"/>
      <c r="E34" s="48"/>
      <c r="F34" s="54"/>
      <c r="G34" s="54"/>
      <c r="H34" s="104"/>
      <c r="I34" s="105"/>
    </row>
    <row r="35" spans="1:9" x14ac:dyDescent="0.2">
      <c r="A35" s="106"/>
      <c r="B35" s="60"/>
      <c r="C35" s="54"/>
      <c r="D35" s="55"/>
      <c r="E35" s="47"/>
      <c r="F35" s="54"/>
      <c r="G35" s="54"/>
    </row>
    <row r="36" spans="1:9" x14ac:dyDescent="0.2">
      <c r="A36" s="19"/>
      <c r="B36" s="60"/>
      <c r="C36" s="54"/>
      <c r="D36" s="55"/>
      <c r="E36" s="47"/>
      <c r="F36" s="54"/>
      <c r="G36" s="54"/>
    </row>
    <row r="39" spans="1:9" x14ac:dyDescent="0.2">
      <c r="A39" s="1" t="s">
        <v>200</v>
      </c>
      <c r="B39" s="1"/>
    </row>
    <row r="42" spans="1:9" x14ac:dyDescent="0.2">
      <c r="A42" s="43" t="s">
        <v>0</v>
      </c>
      <c r="B42" s="43" t="s">
        <v>81</v>
      </c>
      <c r="C42" s="43" t="s">
        <v>14</v>
      </c>
      <c r="D42" s="43" t="s">
        <v>82</v>
      </c>
      <c r="E42" s="45" t="s">
        <v>16</v>
      </c>
      <c r="F42" s="43" t="s">
        <v>25</v>
      </c>
      <c r="G42" s="43" t="s">
        <v>80</v>
      </c>
    </row>
    <row r="43" spans="1:9" x14ac:dyDescent="0.2">
      <c r="A43" s="106">
        <v>42453</v>
      </c>
      <c r="B43" s="60" t="s">
        <v>201</v>
      </c>
      <c r="C43" s="54" t="s">
        <v>202</v>
      </c>
      <c r="D43" s="60" t="s">
        <v>110</v>
      </c>
      <c r="E43" s="48">
        <f>3033.3-67.03</f>
        <v>2966.27</v>
      </c>
      <c r="F43" s="54" t="s">
        <v>206</v>
      </c>
      <c r="G43" s="54" t="s">
        <v>171</v>
      </c>
    </row>
    <row r="44" spans="1:9" x14ac:dyDescent="0.2">
      <c r="A44" s="106">
        <v>42502</v>
      </c>
      <c r="B44" s="60" t="s">
        <v>203</v>
      </c>
      <c r="C44" s="54" t="s">
        <v>204</v>
      </c>
      <c r="D44" s="60" t="s">
        <v>118</v>
      </c>
      <c r="E44" s="48">
        <f>200-4.7</f>
        <v>195.3</v>
      </c>
      <c r="F44" s="54" t="s">
        <v>205</v>
      </c>
      <c r="G44" s="54" t="s">
        <v>171</v>
      </c>
    </row>
    <row r="45" spans="1:9" x14ac:dyDescent="0.2">
      <c r="A45" s="106">
        <v>42502</v>
      </c>
      <c r="B45" s="60" t="s">
        <v>207</v>
      </c>
      <c r="C45" s="54" t="s">
        <v>204</v>
      </c>
      <c r="D45" s="60" t="s">
        <v>118</v>
      </c>
      <c r="E45" s="48">
        <f t="shared" ref="E45:E52" si="0">200-4.7</f>
        <v>195.3</v>
      </c>
      <c r="F45" s="54" t="s">
        <v>205</v>
      </c>
      <c r="G45" s="54" t="s">
        <v>171</v>
      </c>
    </row>
    <row r="46" spans="1:9" x14ac:dyDescent="0.2">
      <c r="A46" s="106">
        <v>42502</v>
      </c>
      <c r="B46" s="60" t="s">
        <v>208</v>
      </c>
      <c r="C46" s="54" t="s">
        <v>204</v>
      </c>
      <c r="D46" s="60" t="s">
        <v>117</v>
      </c>
      <c r="E46" s="48">
        <f t="shared" si="0"/>
        <v>195.3</v>
      </c>
      <c r="F46" s="54" t="s">
        <v>205</v>
      </c>
      <c r="G46" s="54" t="s">
        <v>171</v>
      </c>
    </row>
    <row r="47" spans="1:9" x14ac:dyDescent="0.2">
      <c r="A47" s="106">
        <v>42502</v>
      </c>
      <c r="B47" s="60" t="s">
        <v>209</v>
      </c>
      <c r="C47" s="54" t="s">
        <v>204</v>
      </c>
      <c r="D47" s="60" t="s">
        <v>118</v>
      </c>
      <c r="E47" s="48">
        <f t="shared" si="0"/>
        <v>195.3</v>
      </c>
      <c r="F47" s="54" t="s">
        <v>205</v>
      </c>
      <c r="G47" s="54" t="s">
        <v>171</v>
      </c>
    </row>
    <row r="48" spans="1:9" x14ac:dyDescent="0.2">
      <c r="A48" s="106">
        <v>42502</v>
      </c>
      <c r="B48" s="60" t="s">
        <v>210</v>
      </c>
      <c r="C48" s="54" t="s">
        <v>204</v>
      </c>
      <c r="D48" s="60" t="s">
        <v>110</v>
      </c>
      <c r="E48" s="48">
        <f t="shared" si="0"/>
        <v>195.3</v>
      </c>
      <c r="F48" s="54" t="s">
        <v>205</v>
      </c>
      <c r="G48" s="54" t="s">
        <v>171</v>
      </c>
    </row>
    <row r="49" spans="1:7" x14ac:dyDescent="0.2">
      <c r="A49" s="106">
        <v>42502</v>
      </c>
      <c r="B49" s="60" t="s">
        <v>211</v>
      </c>
      <c r="C49" s="54" t="s">
        <v>204</v>
      </c>
      <c r="D49" s="60" t="s">
        <v>118</v>
      </c>
      <c r="E49" s="48">
        <f t="shared" si="0"/>
        <v>195.3</v>
      </c>
      <c r="F49" s="54" t="s">
        <v>205</v>
      </c>
      <c r="G49" s="54" t="s">
        <v>171</v>
      </c>
    </row>
    <row r="50" spans="1:7" x14ac:dyDescent="0.2">
      <c r="A50" s="106">
        <v>42507</v>
      </c>
      <c r="B50" s="60" t="s">
        <v>212</v>
      </c>
      <c r="C50" s="54" t="s">
        <v>204</v>
      </c>
      <c r="D50" s="60" t="s">
        <v>118</v>
      </c>
      <c r="E50" s="48">
        <f>400-9.1</f>
        <v>390.9</v>
      </c>
      <c r="F50" s="54" t="s">
        <v>215</v>
      </c>
      <c r="G50" s="54" t="s">
        <v>171</v>
      </c>
    </row>
    <row r="51" spans="1:7" x14ac:dyDescent="0.2">
      <c r="A51" s="106">
        <v>42509</v>
      </c>
      <c r="B51" s="60" t="s">
        <v>213</v>
      </c>
      <c r="C51" s="54" t="s">
        <v>204</v>
      </c>
      <c r="D51" s="60" t="s">
        <v>117</v>
      </c>
      <c r="E51" s="48">
        <f t="shared" si="0"/>
        <v>195.3</v>
      </c>
      <c r="F51" s="54" t="s">
        <v>205</v>
      </c>
      <c r="G51" s="54" t="s">
        <v>171</v>
      </c>
    </row>
    <row r="52" spans="1:7" x14ac:dyDescent="0.2">
      <c r="A52" s="106">
        <v>42509</v>
      </c>
      <c r="B52" s="60" t="s">
        <v>214</v>
      </c>
      <c r="C52" s="54" t="s">
        <v>204</v>
      </c>
      <c r="D52" s="60" t="s">
        <v>118</v>
      </c>
      <c r="E52" s="48">
        <f t="shared" si="0"/>
        <v>195.3</v>
      </c>
      <c r="F52" s="54" t="s">
        <v>205</v>
      </c>
      <c r="G52" s="54" t="s">
        <v>171</v>
      </c>
    </row>
    <row r="53" spans="1:7" x14ac:dyDescent="0.2">
      <c r="A53" s="106"/>
      <c r="B53" s="60"/>
      <c r="C53" s="54"/>
      <c r="D53" s="60"/>
      <c r="E53" s="48"/>
      <c r="F53" s="54"/>
      <c r="G53" s="54"/>
    </row>
    <row r="54" spans="1:7" x14ac:dyDescent="0.2">
      <c r="A54" s="106"/>
      <c r="B54" s="60"/>
      <c r="C54" s="54"/>
      <c r="D54" s="55"/>
      <c r="E54" s="47"/>
      <c r="F54" s="54"/>
      <c r="G54" s="54"/>
    </row>
    <row r="55" spans="1:7" x14ac:dyDescent="0.2">
      <c r="A55" s="19"/>
      <c r="B55" s="60"/>
      <c r="C55" s="54"/>
      <c r="D55" s="55"/>
      <c r="E55" s="47"/>
      <c r="F55" s="54"/>
      <c r="G55" s="54"/>
    </row>
    <row r="65405" spans="2:2" x14ac:dyDescent="0.2">
      <c r="B65405" s="21"/>
    </row>
  </sheetData>
  <printOptions horizontalCentered="1"/>
  <pageMargins left="0" right="0" top="0" bottom="0.5" header="0" footer="0"/>
  <pageSetup scale="68" fitToHeight="0" orientation="landscape" r:id="rId1"/>
  <headerFooter alignWithMargins="0">
    <oddFooter>&amp;L&amp;Z&amp;F
&amp;A&amp;C&amp;P of &amp;N&amp;R&amp;D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48575"/>
  <sheetViews>
    <sheetView zoomScale="90" zoomScaleNormal="90" workbookViewId="0">
      <selection activeCell="J44" sqref="J44"/>
    </sheetView>
  </sheetViews>
  <sheetFormatPr defaultColWidth="59.5703125" defaultRowHeight="12.75" x14ac:dyDescent="0.2"/>
  <cols>
    <col min="1" max="1" width="21" bestFit="1" customWidth="1"/>
    <col min="2" max="2" width="9.28515625" bestFit="1" customWidth="1"/>
    <col min="3" max="3" width="12" bestFit="1" customWidth="1"/>
    <col min="4" max="4" width="11.28515625" bestFit="1" customWidth="1"/>
    <col min="5" max="5" width="15" bestFit="1" customWidth="1"/>
    <col min="6" max="6" width="11.140625" bestFit="1" customWidth="1"/>
    <col min="7" max="7" width="29.140625" bestFit="1" customWidth="1"/>
    <col min="8" max="8" width="14.140625" bestFit="1" customWidth="1"/>
    <col min="9" max="9" width="7.7109375" bestFit="1" customWidth="1"/>
    <col min="10" max="10" width="13.42578125" bestFit="1" customWidth="1"/>
    <col min="11" max="11" width="12.28515625" bestFit="1" customWidth="1"/>
    <col min="12" max="12" width="38" customWidth="1"/>
  </cols>
  <sheetData>
    <row r="1" spans="1:12" s="31" customFormat="1" ht="15" x14ac:dyDescent="0.25">
      <c r="A1" s="32" t="s">
        <v>59</v>
      </c>
    </row>
    <row r="2" spans="1:12" s="31" customFormat="1" ht="15" x14ac:dyDescent="0.25">
      <c r="A2" s="33" t="s">
        <v>46</v>
      </c>
      <c r="B2" s="33" t="s">
        <v>47</v>
      </c>
      <c r="C2" s="33" t="s">
        <v>52</v>
      </c>
      <c r="D2" s="37" t="s">
        <v>67</v>
      </c>
      <c r="E2" s="37" t="s">
        <v>48</v>
      </c>
      <c r="F2" s="37" t="s">
        <v>27</v>
      </c>
      <c r="G2" s="33" t="s">
        <v>50</v>
      </c>
      <c r="H2" s="33" t="s">
        <v>60</v>
      </c>
      <c r="I2" s="33" t="s">
        <v>51</v>
      </c>
      <c r="J2" s="33" t="s">
        <v>49</v>
      </c>
      <c r="K2" s="39" t="s">
        <v>54</v>
      </c>
    </row>
    <row r="3" spans="1:12" s="31" customFormat="1" ht="15" x14ac:dyDescent="0.25">
      <c r="A3" s="31" t="s">
        <v>69</v>
      </c>
      <c r="B3" s="70">
        <v>41334</v>
      </c>
      <c r="C3" s="38">
        <v>41365</v>
      </c>
      <c r="D3" s="35">
        <v>2296.7199999999998</v>
      </c>
      <c r="E3" s="71">
        <v>78.28</v>
      </c>
      <c r="F3" s="36">
        <f t="shared" ref="F3:F12" si="0">+D3+E3</f>
        <v>2375</v>
      </c>
      <c r="G3" s="31" t="s">
        <v>68</v>
      </c>
      <c r="H3" s="35">
        <v>125</v>
      </c>
      <c r="I3" s="34">
        <f t="shared" ref="I3:I8" si="1">+E3/F3</f>
        <v>3.2960000000000003E-2</v>
      </c>
      <c r="J3" s="31" t="s">
        <v>70</v>
      </c>
      <c r="K3" s="31">
        <f t="shared" ref="K3:K10" si="2">+F3/H3</f>
        <v>19</v>
      </c>
    </row>
    <row r="4" spans="1:12" s="31" customFormat="1" ht="15" x14ac:dyDescent="0.25">
      <c r="A4" s="31" t="s">
        <v>71</v>
      </c>
      <c r="B4" s="70">
        <v>41365</v>
      </c>
      <c r="C4" s="38">
        <v>41395</v>
      </c>
      <c r="D4" s="35">
        <v>675.57</v>
      </c>
      <c r="E4" s="71">
        <v>24.43</v>
      </c>
      <c r="F4" s="36">
        <f t="shared" si="0"/>
        <v>700</v>
      </c>
      <c r="G4" s="31" t="s">
        <v>72</v>
      </c>
      <c r="H4" s="35">
        <v>100</v>
      </c>
      <c r="I4" s="34">
        <f t="shared" si="1"/>
        <v>3.49E-2</v>
      </c>
      <c r="J4" s="31" t="s">
        <v>73</v>
      </c>
      <c r="K4" s="31">
        <f t="shared" si="2"/>
        <v>7</v>
      </c>
    </row>
    <row r="5" spans="1:12" s="31" customFormat="1" ht="15" x14ac:dyDescent="0.25">
      <c r="A5" s="40" t="s">
        <v>75</v>
      </c>
      <c r="B5" s="72">
        <v>41426</v>
      </c>
      <c r="C5" s="73">
        <v>41456</v>
      </c>
      <c r="D5" s="35">
        <v>96.51</v>
      </c>
      <c r="E5" s="71">
        <v>3.49</v>
      </c>
      <c r="F5" s="36">
        <f t="shared" si="0"/>
        <v>100</v>
      </c>
      <c r="G5" s="31" t="s">
        <v>72</v>
      </c>
      <c r="H5" s="35">
        <v>100</v>
      </c>
      <c r="I5" s="34">
        <f t="shared" si="1"/>
        <v>3.49E-2</v>
      </c>
      <c r="J5" s="40" t="s">
        <v>76</v>
      </c>
      <c r="K5" s="31">
        <f t="shared" si="2"/>
        <v>1</v>
      </c>
    </row>
    <row r="6" spans="1:12" s="31" customFormat="1" ht="15" x14ac:dyDescent="0.25">
      <c r="A6" s="40" t="s">
        <v>75</v>
      </c>
      <c r="B6" s="72">
        <v>41426</v>
      </c>
      <c r="C6" s="73">
        <v>41456</v>
      </c>
      <c r="D6" s="35">
        <v>216.39</v>
      </c>
      <c r="E6" s="71">
        <v>8.61</v>
      </c>
      <c r="F6" s="36">
        <f t="shared" si="0"/>
        <v>225</v>
      </c>
      <c r="G6" s="31" t="s">
        <v>77</v>
      </c>
      <c r="H6" s="35">
        <v>75</v>
      </c>
      <c r="I6" s="34">
        <f t="shared" si="1"/>
        <v>3.8266666666666664E-2</v>
      </c>
      <c r="J6" s="40" t="s">
        <v>76</v>
      </c>
      <c r="K6" s="31">
        <f t="shared" si="2"/>
        <v>3</v>
      </c>
      <c r="L6" s="75"/>
    </row>
    <row r="7" spans="1:12" s="31" customFormat="1" ht="15" x14ac:dyDescent="0.25">
      <c r="A7" s="31" t="s">
        <v>78</v>
      </c>
      <c r="B7" s="70">
        <v>41487</v>
      </c>
      <c r="C7" s="38">
        <v>41518</v>
      </c>
      <c r="D7" s="35">
        <v>1154.08</v>
      </c>
      <c r="E7" s="71">
        <v>45.92</v>
      </c>
      <c r="F7" s="36">
        <f t="shared" si="0"/>
        <v>1200</v>
      </c>
      <c r="G7" s="31" t="s">
        <v>57</v>
      </c>
      <c r="H7" s="35">
        <v>75</v>
      </c>
      <c r="I7" s="34">
        <f t="shared" si="1"/>
        <v>3.8266666666666671E-2</v>
      </c>
      <c r="J7" s="40" t="s">
        <v>79</v>
      </c>
      <c r="K7" s="31">
        <f t="shared" si="2"/>
        <v>16</v>
      </c>
    </row>
    <row r="8" spans="1:12" s="31" customFormat="1" ht="15" x14ac:dyDescent="0.25">
      <c r="A8" s="31" t="s">
        <v>84</v>
      </c>
      <c r="B8" s="70">
        <v>41518</v>
      </c>
      <c r="C8" s="38">
        <v>41548</v>
      </c>
      <c r="D8" s="35">
        <v>1154.08</v>
      </c>
      <c r="E8" s="74">
        <v>45.92</v>
      </c>
      <c r="F8" s="36">
        <f t="shared" si="0"/>
        <v>1200</v>
      </c>
      <c r="G8" s="31" t="s">
        <v>57</v>
      </c>
      <c r="H8" s="35">
        <v>75</v>
      </c>
      <c r="I8" s="34">
        <f t="shared" si="1"/>
        <v>3.8266666666666671E-2</v>
      </c>
      <c r="J8" s="31" t="s">
        <v>85</v>
      </c>
      <c r="K8" s="31">
        <f t="shared" si="2"/>
        <v>16</v>
      </c>
      <c r="L8" s="75"/>
    </row>
    <row r="9" spans="1:12" s="31" customFormat="1" ht="15" x14ac:dyDescent="0.25">
      <c r="A9" s="31" t="s">
        <v>84</v>
      </c>
      <c r="B9" s="70">
        <v>41518</v>
      </c>
      <c r="C9" s="38">
        <v>41548</v>
      </c>
      <c r="D9" s="35">
        <v>143.28</v>
      </c>
      <c r="E9" s="74">
        <v>6.72</v>
      </c>
      <c r="F9" s="36">
        <f t="shared" si="0"/>
        <v>150</v>
      </c>
      <c r="G9" s="31" t="s">
        <v>53</v>
      </c>
      <c r="H9" s="35">
        <v>50</v>
      </c>
      <c r="I9" s="34">
        <f>+E9/F9</f>
        <v>4.48E-2</v>
      </c>
      <c r="J9" s="31" t="s">
        <v>85</v>
      </c>
      <c r="K9" s="31">
        <f t="shared" si="2"/>
        <v>3</v>
      </c>
      <c r="L9" s="31" t="s">
        <v>83</v>
      </c>
    </row>
    <row r="10" spans="1:12" s="31" customFormat="1" ht="15" x14ac:dyDescent="0.25">
      <c r="A10" s="79" t="s">
        <v>88</v>
      </c>
      <c r="B10" s="80">
        <v>41579</v>
      </c>
      <c r="C10" s="81">
        <v>41609</v>
      </c>
      <c r="D10" s="82">
        <v>-143.28</v>
      </c>
      <c r="E10" s="83">
        <v>-6.72</v>
      </c>
      <c r="F10" s="84">
        <f t="shared" si="0"/>
        <v>-150</v>
      </c>
      <c r="G10" s="85" t="s">
        <v>53</v>
      </c>
      <c r="H10" s="82">
        <v>50</v>
      </c>
      <c r="I10" s="86">
        <f>+E10/F10</f>
        <v>4.48E-2</v>
      </c>
      <c r="J10" s="85" t="s">
        <v>89</v>
      </c>
      <c r="K10" s="85">
        <f t="shared" si="2"/>
        <v>-3</v>
      </c>
      <c r="L10" s="87" t="s">
        <v>83</v>
      </c>
    </row>
    <row r="11" spans="1:12" s="31" customFormat="1" ht="15" x14ac:dyDescent="0.25">
      <c r="A11" s="88" t="s">
        <v>88</v>
      </c>
      <c r="B11" s="89">
        <v>41579</v>
      </c>
      <c r="C11" s="90">
        <v>41609</v>
      </c>
      <c r="D11" s="91">
        <v>226.08</v>
      </c>
      <c r="E11" s="92">
        <v>13.92</v>
      </c>
      <c r="F11" s="93">
        <f t="shared" ref="F11" si="3">+D11+E11</f>
        <v>240</v>
      </c>
      <c r="G11" s="94" t="s">
        <v>86</v>
      </c>
      <c r="H11" s="91">
        <v>30</v>
      </c>
      <c r="I11" s="95">
        <f>+E11/F11</f>
        <v>5.8000000000000003E-2</v>
      </c>
      <c r="J11" s="94" t="s">
        <v>89</v>
      </c>
      <c r="K11" s="94">
        <f t="shared" ref="K11" si="4">+F11/H11</f>
        <v>8</v>
      </c>
      <c r="L11" s="96" t="s">
        <v>87</v>
      </c>
    </row>
    <row r="12" spans="1:12" s="31" customFormat="1" ht="15" x14ac:dyDescent="0.25">
      <c r="A12" s="31" t="s">
        <v>90</v>
      </c>
      <c r="B12" s="70">
        <v>41609</v>
      </c>
      <c r="C12" s="38">
        <v>41640</v>
      </c>
      <c r="D12" s="35">
        <v>254.34</v>
      </c>
      <c r="E12" s="71">
        <v>15.66</v>
      </c>
      <c r="F12" s="36">
        <f t="shared" si="0"/>
        <v>270</v>
      </c>
      <c r="G12" s="31" t="s">
        <v>86</v>
      </c>
      <c r="H12" s="35">
        <v>30</v>
      </c>
      <c r="I12" s="34">
        <f>+E12/F12</f>
        <v>5.8000000000000003E-2</v>
      </c>
      <c r="J12" s="31" t="s">
        <v>91</v>
      </c>
      <c r="K12" s="31">
        <f t="shared" ref="K12" si="5">+F12/H12</f>
        <v>9</v>
      </c>
      <c r="L12" s="31" t="s">
        <v>87</v>
      </c>
    </row>
    <row r="16" spans="1:12" ht="15" x14ac:dyDescent="0.25">
      <c r="A16" s="32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" x14ac:dyDescent="0.25">
      <c r="A17" s="33" t="s">
        <v>46</v>
      </c>
      <c r="B17" s="33" t="s">
        <v>47</v>
      </c>
      <c r="C17" s="33" t="s">
        <v>52</v>
      </c>
      <c r="D17" s="37" t="s">
        <v>67</v>
      </c>
      <c r="E17" s="37" t="s">
        <v>48</v>
      </c>
      <c r="F17" s="37" t="s">
        <v>27</v>
      </c>
      <c r="G17" s="33" t="s">
        <v>50</v>
      </c>
      <c r="H17" s="33" t="s">
        <v>60</v>
      </c>
      <c r="I17" s="33" t="s">
        <v>51</v>
      </c>
      <c r="J17" s="33" t="s">
        <v>49</v>
      </c>
      <c r="K17" s="39" t="s">
        <v>54</v>
      </c>
      <c r="L17" s="31"/>
    </row>
    <row r="18" spans="1:12" ht="15" x14ac:dyDescent="0.25">
      <c r="A18" s="31" t="s">
        <v>104</v>
      </c>
      <c r="B18" s="70">
        <v>41640</v>
      </c>
      <c r="C18" s="38">
        <v>41671</v>
      </c>
      <c r="D18" s="35">
        <v>986.24</v>
      </c>
      <c r="E18" s="71">
        <v>48.76</v>
      </c>
      <c r="F18" s="36">
        <f t="shared" ref="F18:F20" si="6">+D18+E18</f>
        <v>1035</v>
      </c>
      <c r="G18" s="31" t="s">
        <v>86</v>
      </c>
      <c r="H18" s="35">
        <v>45</v>
      </c>
      <c r="I18" s="34">
        <f t="shared" ref="I18:I22" si="7">+E18/F18</f>
        <v>4.7111111111111111E-2</v>
      </c>
      <c r="J18" s="31" t="s">
        <v>105</v>
      </c>
      <c r="K18" s="31">
        <f t="shared" ref="K18:K23" si="8">+F18/H18</f>
        <v>23</v>
      </c>
      <c r="L18" s="31" t="s">
        <v>97</v>
      </c>
    </row>
    <row r="19" spans="1:12" ht="15" x14ac:dyDescent="0.25">
      <c r="A19" s="31" t="s">
        <v>106</v>
      </c>
      <c r="B19" s="70">
        <v>41671</v>
      </c>
      <c r="C19" s="38">
        <v>41699</v>
      </c>
      <c r="D19" s="35">
        <v>477.6</v>
      </c>
      <c r="E19" s="71">
        <v>22.4</v>
      </c>
      <c r="F19" s="36">
        <f t="shared" si="6"/>
        <v>500</v>
      </c>
      <c r="G19" s="31" t="s">
        <v>53</v>
      </c>
      <c r="H19" s="35">
        <v>50</v>
      </c>
      <c r="I19" s="34">
        <f t="shared" si="7"/>
        <v>4.48E-2</v>
      </c>
      <c r="J19" s="31" t="s">
        <v>107</v>
      </c>
      <c r="K19" s="31">
        <f t="shared" si="8"/>
        <v>10</v>
      </c>
      <c r="L19" s="31"/>
    </row>
    <row r="20" spans="1:12" ht="15" x14ac:dyDescent="0.25">
      <c r="A20" s="40" t="s">
        <v>114</v>
      </c>
      <c r="B20" s="72">
        <v>41699</v>
      </c>
      <c r="C20" s="73">
        <v>41730</v>
      </c>
      <c r="D20" s="35">
        <v>334.32</v>
      </c>
      <c r="E20" s="71">
        <v>15.68</v>
      </c>
      <c r="F20" s="36">
        <f t="shared" si="6"/>
        <v>350</v>
      </c>
      <c r="G20" s="31" t="s">
        <v>53</v>
      </c>
      <c r="H20" s="35">
        <v>50</v>
      </c>
      <c r="I20" s="34">
        <f t="shared" si="7"/>
        <v>4.48E-2</v>
      </c>
      <c r="J20" s="40" t="s">
        <v>115</v>
      </c>
      <c r="K20" s="31">
        <f t="shared" si="8"/>
        <v>7</v>
      </c>
      <c r="L20" s="31"/>
    </row>
    <row r="21" spans="1:12" ht="15" x14ac:dyDescent="0.25">
      <c r="A21" s="40" t="s">
        <v>114</v>
      </c>
      <c r="B21" s="72">
        <v>41699</v>
      </c>
      <c r="C21" s="73">
        <v>41730</v>
      </c>
      <c r="D21" s="35">
        <v>134.52000000000001</v>
      </c>
      <c r="E21" s="71">
        <v>5.48</v>
      </c>
      <c r="F21" s="36">
        <f>+D21+E21</f>
        <v>140</v>
      </c>
      <c r="G21" s="31" t="s">
        <v>113</v>
      </c>
      <c r="H21" s="35">
        <v>70</v>
      </c>
      <c r="I21" s="34">
        <f t="shared" si="7"/>
        <v>3.9142857142857146E-2</v>
      </c>
      <c r="J21" s="40" t="s">
        <v>115</v>
      </c>
      <c r="K21" s="31">
        <f t="shared" si="8"/>
        <v>2</v>
      </c>
      <c r="L21" s="75"/>
    </row>
    <row r="22" spans="1:12" ht="15" x14ac:dyDescent="0.25">
      <c r="A22" s="31" t="s">
        <v>135</v>
      </c>
      <c r="B22" s="72">
        <v>41730</v>
      </c>
      <c r="C22" s="38">
        <v>41768</v>
      </c>
      <c r="D22" s="35">
        <v>470.82000000000005</v>
      </c>
      <c r="E22" s="71">
        <v>19.18</v>
      </c>
      <c r="F22" s="36">
        <f t="shared" ref="F22:F25" si="9">+D22+E22</f>
        <v>490.00000000000006</v>
      </c>
      <c r="G22" s="31" t="s">
        <v>113</v>
      </c>
      <c r="H22" s="35">
        <v>70</v>
      </c>
      <c r="I22" s="34">
        <f t="shared" si="7"/>
        <v>3.9142857142857139E-2</v>
      </c>
      <c r="J22" s="31" t="s">
        <v>136</v>
      </c>
      <c r="K22" s="31">
        <f>+F22/H22</f>
        <v>7.0000000000000009</v>
      </c>
      <c r="L22" s="75" t="s">
        <v>132</v>
      </c>
    </row>
    <row r="23" spans="1:12" ht="15" x14ac:dyDescent="0.25">
      <c r="A23" s="31" t="s">
        <v>135</v>
      </c>
      <c r="B23" s="72">
        <v>41730</v>
      </c>
      <c r="C23" s="38">
        <v>41768</v>
      </c>
      <c r="D23" s="35">
        <v>308.03999999999996</v>
      </c>
      <c r="E23" s="71">
        <v>11.96</v>
      </c>
      <c r="F23" s="36">
        <f t="shared" si="9"/>
        <v>319.99999999999994</v>
      </c>
      <c r="G23" s="31" t="s">
        <v>113</v>
      </c>
      <c r="H23" s="35">
        <v>80</v>
      </c>
      <c r="I23" s="34">
        <f>+E23/F23</f>
        <v>3.7375000000000012E-2</v>
      </c>
      <c r="J23" s="31" t="s">
        <v>136</v>
      </c>
      <c r="K23" s="31">
        <f t="shared" si="8"/>
        <v>3.9999999999999991</v>
      </c>
      <c r="L23" s="75" t="s">
        <v>133</v>
      </c>
    </row>
    <row r="24" spans="1:12" ht="15" x14ac:dyDescent="0.25">
      <c r="A24" s="31" t="s">
        <v>141</v>
      </c>
      <c r="B24" s="72">
        <v>41760</v>
      </c>
      <c r="C24" s="38">
        <v>41791</v>
      </c>
      <c r="D24" s="35">
        <v>201.78</v>
      </c>
      <c r="E24" s="71">
        <v>8.2200000000000006</v>
      </c>
      <c r="F24" s="36">
        <f t="shared" si="9"/>
        <v>210</v>
      </c>
      <c r="G24" s="31" t="s">
        <v>113</v>
      </c>
      <c r="H24" s="35">
        <v>70</v>
      </c>
      <c r="I24" s="34">
        <f t="shared" ref="I24" si="10">+E24/F24</f>
        <v>3.9142857142857146E-2</v>
      </c>
      <c r="J24" s="31" t="s">
        <v>142</v>
      </c>
      <c r="K24" s="31">
        <f>+F24/H24</f>
        <v>3</v>
      </c>
      <c r="L24" s="75" t="s">
        <v>132</v>
      </c>
    </row>
    <row r="25" spans="1:12" ht="15" x14ac:dyDescent="0.25">
      <c r="A25" s="31" t="s">
        <v>141</v>
      </c>
      <c r="B25" s="72">
        <v>41760</v>
      </c>
      <c r="C25" s="38">
        <v>41791</v>
      </c>
      <c r="D25" s="35">
        <v>539.07000000000005</v>
      </c>
      <c r="E25" s="71">
        <v>20.93</v>
      </c>
      <c r="F25" s="36">
        <f t="shared" si="9"/>
        <v>560</v>
      </c>
      <c r="G25" s="31" t="s">
        <v>113</v>
      </c>
      <c r="H25" s="35">
        <v>80</v>
      </c>
      <c r="I25" s="34">
        <f>+E25/F25</f>
        <v>3.7374999999999999E-2</v>
      </c>
      <c r="J25" s="31" t="s">
        <v>142</v>
      </c>
      <c r="K25" s="31">
        <f t="shared" ref="K25" si="11">+F25/H25</f>
        <v>7</v>
      </c>
      <c r="L25" s="75" t="s">
        <v>133</v>
      </c>
    </row>
    <row r="1048575" spans="2:3" ht="15" x14ac:dyDescent="0.25">
      <c r="B1048575" s="72"/>
      <c r="C1048575" s="38"/>
    </row>
  </sheetData>
  <printOptions horizontalCentered="1"/>
  <pageMargins left="0" right="0" top="0" bottom="0.5" header="0" footer="0"/>
  <pageSetup scale="86" fitToHeight="0" orientation="landscape" r:id="rId1"/>
  <headerFooter>
    <oddFooter>&amp;L&amp;Z&amp;F
&amp;A&amp;C&amp;P of &amp;N&amp;R&amp;D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7"/>
  <sheetViews>
    <sheetView workbookViewId="0">
      <selection activeCell="B11" sqref="B11"/>
    </sheetView>
  </sheetViews>
  <sheetFormatPr defaultRowHeight="12.75" x14ac:dyDescent="0.2"/>
  <cols>
    <col min="1" max="1" width="30.28515625" customWidth="1"/>
    <col min="2" max="2" width="10.85546875" bestFit="1" customWidth="1"/>
    <col min="3" max="3" width="11.42578125" customWidth="1"/>
    <col min="4" max="4" width="10.28515625" bestFit="1" customWidth="1"/>
    <col min="5" max="5" width="64" customWidth="1"/>
  </cols>
  <sheetData>
    <row r="1" spans="1:5" ht="18" x14ac:dyDescent="0.25">
      <c r="A1" s="15" t="s">
        <v>40</v>
      </c>
    </row>
    <row r="3" spans="1:5" x14ac:dyDescent="0.2">
      <c r="B3" s="1" t="s">
        <v>28</v>
      </c>
      <c r="C3" s="1" t="s">
        <v>29</v>
      </c>
      <c r="D3" s="1" t="s">
        <v>30</v>
      </c>
      <c r="E3" s="1" t="s">
        <v>34</v>
      </c>
    </row>
    <row r="4" spans="1:5" x14ac:dyDescent="0.2">
      <c r="A4" s="1" t="s">
        <v>16</v>
      </c>
    </row>
    <row r="5" spans="1:5" x14ac:dyDescent="0.2">
      <c r="A5" t="s">
        <v>33</v>
      </c>
      <c r="B5" s="4">
        <v>0</v>
      </c>
      <c r="C5" s="4"/>
      <c r="D5" s="4"/>
    </row>
    <row r="6" spans="1:5" x14ac:dyDescent="0.2">
      <c r="A6" t="s">
        <v>33</v>
      </c>
      <c r="B6" s="4"/>
      <c r="C6" s="4">
        <v>0</v>
      </c>
      <c r="D6" s="4"/>
    </row>
    <row r="7" spans="1:5" x14ac:dyDescent="0.2">
      <c r="A7" s="13"/>
      <c r="B7" s="14"/>
      <c r="C7" s="14">
        <v>0</v>
      </c>
      <c r="D7" s="14"/>
      <c r="E7" s="13"/>
    </row>
    <row r="8" spans="1:5" x14ac:dyDescent="0.2">
      <c r="A8" s="1" t="s">
        <v>35</v>
      </c>
      <c r="B8" s="5">
        <f>SUM(B5:B7)</f>
        <v>0</v>
      </c>
      <c r="C8" s="5">
        <f>SUM(C5:C7)</f>
        <v>0</v>
      </c>
      <c r="D8" s="5">
        <f>C8-B8</f>
        <v>0</v>
      </c>
    </row>
    <row r="9" spans="1:5" x14ac:dyDescent="0.2">
      <c r="B9" s="4"/>
      <c r="C9" s="4"/>
      <c r="D9" s="4"/>
    </row>
    <row r="10" spans="1:5" x14ac:dyDescent="0.2">
      <c r="A10" s="1" t="s">
        <v>31</v>
      </c>
      <c r="B10" s="4"/>
      <c r="C10" s="4"/>
      <c r="D10" s="4"/>
    </row>
    <row r="11" spans="1:5" x14ac:dyDescent="0.2">
      <c r="A11" t="s">
        <v>37</v>
      </c>
      <c r="B11" s="4">
        <v>0</v>
      </c>
      <c r="C11" s="4">
        <v>0</v>
      </c>
      <c r="D11" s="4"/>
    </row>
    <row r="12" spans="1:5" x14ac:dyDescent="0.2">
      <c r="A12" t="s">
        <v>42</v>
      </c>
      <c r="B12" s="4"/>
      <c r="C12" s="4">
        <v>0</v>
      </c>
      <c r="D12" s="4"/>
    </row>
    <row r="13" spans="1:5" x14ac:dyDescent="0.2">
      <c r="A13" t="s">
        <v>43</v>
      </c>
      <c r="B13" s="4"/>
      <c r="C13" s="4">
        <v>0</v>
      </c>
      <c r="D13" s="4"/>
    </row>
    <row r="14" spans="1:5" x14ac:dyDescent="0.2">
      <c r="A14" t="s">
        <v>44</v>
      </c>
      <c r="B14" s="4"/>
      <c r="C14" s="4">
        <v>0</v>
      </c>
      <c r="D14" s="4"/>
    </row>
    <row r="15" spans="1:5" x14ac:dyDescent="0.2">
      <c r="B15" s="4"/>
      <c r="C15" s="4">
        <v>0</v>
      </c>
      <c r="D15" s="4"/>
    </row>
    <row r="16" spans="1:5" x14ac:dyDescent="0.2">
      <c r="A16" s="13"/>
      <c r="B16" s="14"/>
      <c r="C16" s="14"/>
      <c r="D16" s="14"/>
      <c r="E16" s="13"/>
    </row>
    <row r="17" spans="1:4" x14ac:dyDescent="0.2">
      <c r="A17" s="16" t="s">
        <v>36</v>
      </c>
      <c r="B17" s="5">
        <f>SUM(B11:B16)</f>
        <v>0</v>
      </c>
      <c r="C17" s="5">
        <f>SUM(C11:C16)</f>
        <v>0</v>
      </c>
      <c r="D17" s="5">
        <f>C17-B17</f>
        <v>0</v>
      </c>
    </row>
    <row r="18" spans="1:4" x14ac:dyDescent="0.2">
      <c r="B18" s="4"/>
      <c r="C18" s="4"/>
      <c r="D18" s="4"/>
    </row>
    <row r="19" spans="1:4" x14ac:dyDescent="0.2">
      <c r="A19" s="1" t="s">
        <v>32</v>
      </c>
      <c r="B19" s="5">
        <f>B8-B17</f>
        <v>0</v>
      </c>
      <c r="C19" s="5">
        <f>C8-C17</f>
        <v>0</v>
      </c>
      <c r="D19" s="5">
        <f>D8-D17</f>
        <v>0</v>
      </c>
    </row>
    <row r="20" spans="1:4" x14ac:dyDescent="0.2">
      <c r="B20" s="4"/>
      <c r="C20" s="4"/>
      <c r="D20" s="4"/>
    </row>
    <row r="21" spans="1:4" x14ac:dyDescent="0.2">
      <c r="B21" s="4"/>
      <c r="C21" s="4"/>
      <c r="D21" s="4"/>
    </row>
    <row r="24" spans="1:4" x14ac:dyDescent="0.2">
      <c r="C24" s="17"/>
    </row>
    <row r="25" spans="1:4" x14ac:dyDescent="0.2">
      <c r="C25" s="17"/>
    </row>
    <row r="26" spans="1:4" x14ac:dyDescent="0.2">
      <c r="C26" s="17"/>
    </row>
    <row r="27" spans="1:4" x14ac:dyDescent="0.2">
      <c r="C27" s="17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8F3FFF-65E2-433E-9E84-AA9A6373BAC8}"/>
</file>

<file path=customXml/itemProps2.xml><?xml version="1.0" encoding="utf-8"?>
<ds:datastoreItem xmlns:ds="http://schemas.openxmlformats.org/officeDocument/2006/customXml" ds:itemID="{14078BB6-5FE9-43E7-A073-1B311B752B3B}"/>
</file>

<file path=customXml/itemProps3.xml><?xml version="1.0" encoding="utf-8"?>
<ds:datastoreItem xmlns:ds="http://schemas.openxmlformats.org/officeDocument/2006/customXml" ds:itemID="{D02BC4B8-D6A3-4BC1-B953-7187C4BE7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Bank &amp; Tax Info</vt:lpstr>
      <vt:lpstr>SUMMARY</vt:lpstr>
      <vt:lpstr>Wells Fargo - Checking</vt:lpstr>
      <vt:lpstr>Wells Fargo - MoneyMarket</vt:lpstr>
      <vt:lpstr>PayPal</vt:lpstr>
      <vt:lpstr>PayPal-invoices sent</vt:lpstr>
      <vt:lpstr>eventbrite</vt:lpstr>
      <vt:lpstr>2012 Tech-It-Out Webinar</vt:lpstr>
      <vt:lpstr>PayPal!event</vt:lpstr>
      <vt:lpstr>'Wells Fargo - MoneyMarket'!event</vt:lpstr>
      <vt:lpstr>event</vt:lpstr>
      <vt:lpstr>PayPal!type</vt:lpstr>
      <vt:lpstr>'Wells Fargo - MoneyMarket'!type</vt:lpstr>
      <vt:lpstr>type</vt:lpstr>
    </vt:vector>
  </TitlesOfParts>
  <Company>Cox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jmullers</dc:creator>
  <cp:lastModifiedBy>Sarah Fromme</cp:lastModifiedBy>
  <cp:lastPrinted>2013-01-02T16:04:37Z</cp:lastPrinted>
  <dcterms:created xsi:type="dcterms:W3CDTF">2009-05-05T20:55:51Z</dcterms:created>
  <dcterms:modified xsi:type="dcterms:W3CDTF">2017-12-19T19:35:57Z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0x0101006459F0A87E2A3D49883DF8CA81A3CED5</vt:lpwstr>
  </property>
</Properties>
</file>