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1640" activeTab="0"/>
  </bookViews>
  <sheets>
    <sheet name="Revenue &amp; Exenses" sheetId="1" r:id="rId1"/>
    <sheet name="Invoices" sheetId="2" r:id="rId2"/>
    <sheet name="Bank &amp; Tax Info" sheetId="3" r:id="rId3"/>
    <sheet name="Annual Budget" sheetId="4" r:id="rId4"/>
    <sheet name="Health &amp; Wellness Event" sheetId="5" r:id="rId5"/>
  </sheets>
  <definedNames/>
  <calcPr fullCalcOnLoad="1"/>
</workbook>
</file>

<file path=xl/comments1.xml><?xml version="1.0" encoding="utf-8"?>
<comments xmlns="http://schemas.openxmlformats.org/spreadsheetml/2006/main">
  <authors>
    <author>astarke</author>
  </authors>
  <commentList>
    <comment ref="E35" authorId="0">
      <text>
        <r>
          <rPr>
            <b/>
            <sz val="8"/>
            <rFont val="Tahoma"/>
            <family val="0"/>
          </rPr>
          <t>astarke:</t>
        </r>
        <r>
          <rPr>
            <sz val="8"/>
            <rFont val="Tahoma"/>
            <family val="0"/>
          </rPr>
          <t xml:space="preserve">
Check to Stacie was written for $40.00 but should have been for $40.70. I changed to reflect the amount that bank cashed it for which was the written amount of $40.00 even.</t>
        </r>
      </text>
    </comment>
  </commentList>
</comments>
</file>

<file path=xl/sharedStrings.xml><?xml version="1.0" encoding="utf-8"?>
<sst xmlns="http://schemas.openxmlformats.org/spreadsheetml/2006/main" count="553" uniqueCount="316">
  <si>
    <t>Date</t>
  </si>
  <si>
    <t>Type</t>
  </si>
  <si>
    <t>Description</t>
  </si>
  <si>
    <t>Running Balance</t>
  </si>
  <si>
    <t>National Allocations</t>
  </si>
  <si>
    <t>Meeting Fees</t>
  </si>
  <si>
    <t>Interest</t>
  </si>
  <si>
    <t>Meetings</t>
  </si>
  <si>
    <t>Speakers</t>
  </si>
  <si>
    <t>Printing/Publicity</t>
  </si>
  <si>
    <t>Postage</t>
  </si>
  <si>
    <t>Travel</t>
  </si>
  <si>
    <t>Supplies/Contract Fees</t>
  </si>
  <si>
    <t>Other:  Contributions</t>
  </si>
  <si>
    <t>Event</t>
  </si>
  <si>
    <t>Revenue Descriptions Include</t>
  </si>
  <si>
    <t>Revenue</t>
  </si>
  <si>
    <t>Expense</t>
  </si>
  <si>
    <t>Fund Raisers/Events</t>
  </si>
  <si>
    <t>Sponsorships/Contributions</t>
  </si>
  <si>
    <t>Other</t>
  </si>
  <si>
    <t>Expense Descriptions Include</t>
  </si>
  <si>
    <t>Other:  Awards</t>
  </si>
  <si>
    <t>Other event fees</t>
  </si>
  <si>
    <t>2009 WICT Checking Account - Revenue &amp; Expenses</t>
  </si>
  <si>
    <t>WICT Contactor</t>
  </si>
  <si>
    <t>Invoice #</t>
  </si>
  <si>
    <t>Potential Sponsor</t>
  </si>
  <si>
    <t>Company Sponsor</t>
  </si>
  <si>
    <t>E-mail</t>
  </si>
  <si>
    <t>Phone</t>
  </si>
  <si>
    <t>2008 Sponsorship</t>
  </si>
  <si>
    <t>Level</t>
  </si>
  <si>
    <t>Invoice Sent To</t>
  </si>
  <si>
    <t>Receivables</t>
  </si>
  <si>
    <t>Sent by</t>
  </si>
  <si>
    <t>Paid</t>
  </si>
  <si>
    <t>Deposited</t>
  </si>
  <si>
    <t>INVOICE</t>
  </si>
  <si>
    <t>1SP2009FoxNews</t>
  </si>
  <si>
    <t xml:space="preserve">Hyun Berglund </t>
  </si>
  <si>
    <t>Fox News Channel</t>
  </si>
  <si>
    <t xml:space="preserve">berglund@FOXNEWS.COM </t>
  </si>
  <si>
    <t>Friend</t>
  </si>
  <si>
    <t>JMS</t>
  </si>
  <si>
    <t>2SP2009Discovery</t>
  </si>
  <si>
    <t xml:space="preserve">Lindsay Mather </t>
  </si>
  <si>
    <t>Discovery</t>
  </si>
  <si>
    <t>Lindsay_Mather@discovery.com</t>
  </si>
  <si>
    <t>Silver</t>
  </si>
  <si>
    <t>3SP2009CoxRoanoke</t>
  </si>
  <si>
    <t>Margaret-Hunter Wade</t>
  </si>
  <si>
    <t>Cox Roanoke</t>
  </si>
  <si>
    <t>marilyn.burrows@cox.com</t>
  </si>
  <si>
    <t>540-777-7400</t>
  </si>
  <si>
    <t>No invoice sent - just sent check</t>
  </si>
  <si>
    <t>Geoff Figgis</t>
  </si>
  <si>
    <t>Reelz Channel</t>
  </si>
  <si>
    <t>gfiggis@reelzchannel.com</t>
  </si>
  <si>
    <t>203-673-9949</t>
  </si>
  <si>
    <t>X</t>
  </si>
  <si>
    <t>5SP2009Inspriation</t>
  </si>
  <si>
    <t>Russell Cooper</t>
  </si>
  <si>
    <t>Inspiration</t>
  </si>
  <si>
    <t>rcooper@insp.com</t>
  </si>
  <si>
    <t>Gold</t>
  </si>
  <si>
    <t>6SP2009CSN</t>
  </si>
  <si>
    <t>Kim Mosley</t>
  </si>
  <si>
    <t>Comcast SportsNet (Mid-Atlantic)</t>
  </si>
  <si>
    <t>kmosley@comcastsportsnet.com</t>
  </si>
  <si>
    <t>7SP2009AETN</t>
  </si>
  <si>
    <t>Adrienne Piras</t>
  </si>
  <si>
    <t>AETN</t>
  </si>
  <si>
    <t>Adrienne.Piras@aetn.com</t>
  </si>
  <si>
    <t>8SP2009S&amp;N</t>
  </si>
  <si>
    <t>Tina Rainey</t>
  </si>
  <si>
    <t>S&amp;N Communications</t>
  </si>
  <si>
    <t xml:space="preserve">trainey@sncommfo.com </t>
  </si>
  <si>
    <t>434-591-1080 ext 0</t>
  </si>
  <si>
    <t>9SP2009CoxNOVA</t>
  </si>
  <si>
    <t>Kathryn Falk</t>
  </si>
  <si>
    <t>Cox NOVA</t>
  </si>
  <si>
    <t>kathryn.falk@cox.com</t>
  </si>
  <si>
    <t>Platinum</t>
  </si>
  <si>
    <t>10SP2009COXHR</t>
  </si>
  <si>
    <t>Gary McCollum (sent to Diane Wade)</t>
  </si>
  <si>
    <t>Cox Hampton Roads</t>
  </si>
  <si>
    <t>gary.mccollum@cox.com</t>
  </si>
  <si>
    <t>11SP2009C&amp;B</t>
  </si>
  <si>
    <t>Cliona Robb</t>
  </si>
  <si>
    <t>Christian &amp; Barton, LLP</t>
  </si>
  <si>
    <t>crobb@cblaw.com</t>
  </si>
  <si>
    <t>Tim Morrison</t>
  </si>
  <si>
    <t>Infinity Marketing</t>
  </si>
  <si>
    <t>tmorrison@infinitymkt.com</t>
  </si>
  <si>
    <t>IN KIND</t>
  </si>
  <si>
    <t>Cash Total</t>
  </si>
  <si>
    <t>In Kind Total</t>
  </si>
  <si>
    <t>Total Sponsorships</t>
  </si>
  <si>
    <t>INVOICES - Sponsorship</t>
  </si>
  <si>
    <t>www.wachovia.com</t>
  </si>
  <si>
    <t>UserName</t>
  </si>
  <si>
    <t>Password</t>
  </si>
  <si>
    <t>WICT2009</t>
  </si>
  <si>
    <t>Secret Question</t>
  </si>
  <si>
    <t>BOY Balance</t>
  </si>
  <si>
    <t>EOM Balance</t>
  </si>
  <si>
    <t>Aecteva Event Set Up</t>
  </si>
  <si>
    <t>Debit Card</t>
  </si>
  <si>
    <t>Very Richmond</t>
  </si>
  <si>
    <t>Amazon.com</t>
  </si>
  <si>
    <t>Receipt Received?</t>
  </si>
  <si>
    <t>NA</t>
  </si>
  <si>
    <t>Marrriott</t>
  </si>
  <si>
    <t>Comments</t>
  </si>
  <si>
    <t>Other:  awards</t>
  </si>
  <si>
    <t>Yes</t>
  </si>
  <si>
    <t>Board Recognition Awards</t>
  </si>
  <si>
    <t>Sponsorships</t>
  </si>
  <si>
    <t>Time Warner</t>
  </si>
  <si>
    <t>Acteva</t>
  </si>
  <si>
    <t>Superior Document Services</t>
  </si>
  <si>
    <t>Event Signage</t>
  </si>
  <si>
    <t>Sponsorship</t>
  </si>
  <si>
    <t>Current Balance</t>
  </si>
  <si>
    <t>Total Receivables</t>
  </si>
  <si>
    <t>Total Payables</t>
  </si>
  <si>
    <t xml:space="preserve">Total Deposits </t>
  </si>
  <si>
    <t>Career Health &amp; Wellness</t>
  </si>
  <si>
    <t>Dividend</t>
  </si>
  <si>
    <t>Tia Link</t>
  </si>
  <si>
    <t>Suddenlink Communications</t>
  </si>
  <si>
    <t>Tia.Lee@suddenlink.com</t>
  </si>
  <si>
    <t>304.760.2020</t>
  </si>
  <si>
    <t xml:space="preserve">JMS </t>
  </si>
  <si>
    <t>12SP2009Suddenlink</t>
  </si>
  <si>
    <t>2009 CHAPTER BUDGET PROJECTIONS (TEMPLATE TO BE REVISED &amp; PERSONALIZED BY EACH CHAPTER, AS NECESSARY)</t>
  </si>
  <si>
    <t xml:space="preserve">Chapter Name:  Virginia </t>
  </si>
  <si>
    <t>Submitted By:  Cliona Mary Robb</t>
  </si>
  <si>
    <t>Date:  March 20, 2009</t>
  </si>
  <si>
    <t>2009 REVENUE</t>
  </si>
  <si>
    <t>1) National Membership Allocations</t>
  </si>
  <si>
    <t>Q1</t>
  </si>
  <si>
    <t>Q2</t>
  </si>
  <si>
    <t>Q3</t>
  </si>
  <si>
    <t>Q4</t>
  </si>
  <si>
    <t>Total</t>
  </si>
  <si>
    <t>2) Chapter Event Registration Fees</t>
  </si>
  <si>
    <t>Event 1:  April Be Your B</t>
  </si>
  <si>
    <t>26m/$50/head</t>
  </si>
  <si>
    <t>Event 2:  June Tech It Out</t>
  </si>
  <si>
    <t>Event 3:  Oct. Wine</t>
  </si>
  <si>
    <t>20m/$50/head</t>
  </si>
  <si>
    <t>Event 4:  Nov. VCTA</t>
  </si>
  <si>
    <t>50m/$50/head</t>
  </si>
  <si>
    <t>Event 5:  Dec. LeadershipEx</t>
  </si>
  <si>
    <t>30m/$50/head</t>
  </si>
  <si>
    <t>3) Sponsorships/Contributions</t>
  </si>
  <si>
    <t>Annual Program Sponsorships (all progs.)</t>
  </si>
  <si>
    <t>program sponsorship choice</t>
  </si>
  <si>
    <t>In-Kind sponsorship (event invites)</t>
  </si>
  <si>
    <t>___________________________________</t>
  </si>
  <si>
    <t>TOTAL REVENUE FROM ABOVE</t>
  </si>
  <si>
    <t>2009 EXPENSES</t>
  </si>
  <si>
    <t>1) Board Meetings</t>
  </si>
  <si>
    <t>Reg and Exec. Advisory Committee</t>
  </si>
  <si>
    <t>2) Supplies</t>
  </si>
  <si>
    <t>Printing, Letterhead/Invitations</t>
  </si>
  <si>
    <t>3) Programs/Courses</t>
  </si>
  <si>
    <t>Lunch &amp; Learn</t>
  </si>
  <si>
    <t>free to all</t>
  </si>
  <si>
    <t>Event 1</t>
  </si>
  <si>
    <t>Event 2</t>
  </si>
  <si>
    <t>Event 3</t>
  </si>
  <si>
    <t>Event 4</t>
  </si>
  <si>
    <t>Event 5</t>
  </si>
  <si>
    <t>Gift for Speakers</t>
  </si>
  <si>
    <t>4) Marketing Expenses</t>
  </si>
  <si>
    <t>Event Invites</t>
  </si>
  <si>
    <t>Signage</t>
  </si>
  <si>
    <t>Placards/Name Tags</t>
  </si>
  <si>
    <t>Membership Incentives</t>
  </si>
  <si>
    <t>5) Contributions</t>
  </si>
  <si>
    <t>PAR</t>
  </si>
  <si>
    <t>6) Registration/Travel</t>
  </si>
  <si>
    <t>WICT Leadership Conference</t>
  </si>
  <si>
    <t>7) Gifts or Donations</t>
  </si>
  <si>
    <t>8) Other</t>
  </si>
  <si>
    <t>Board Recognition</t>
  </si>
  <si>
    <t>Acteva Charges</t>
  </si>
  <si>
    <t>TOTAL EXPENSES FROM ABOVE</t>
  </si>
  <si>
    <t>2009 REVENUE BALANCE</t>
  </si>
  <si>
    <t>#934100</t>
  </si>
  <si>
    <t>Check 500</t>
  </si>
  <si>
    <t>All</t>
  </si>
  <si>
    <t>Check 501</t>
  </si>
  <si>
    <t>the Q7 Group</t>
  </si>
  <si>
    <t>Check 502</t>
  </si>
  <si>
    <t>In person Board meeting</t>
  </si>
  <si>
    <t>$250 Vmeals lunches, $47.15 &amp; $54.52 Staples 3 ring binders</t>
  </si>
  <si>
    <t>Deposit</t>
  </si>
  <si>
    <t>Fractional Shares</t>
  </si>
  <si>
    <t>Outstanding Deposits</t>
  </si>
  <si>
    <t>Outstanding Payables</t>
  </si>
  <si>
    <t>Taxpayer ID Number</t>
  </si>
  <si>
    <t>1st quarter chapter rebate</t>
  </si>
  <si>
    <t>Cox Northern Virginia</t>
  </si>
  <si>
    <t>Sponsoship</t>
  </si>
  <si>
    <t>No</t>
  </si>
  <si>
    <t>x</t>
  </si>
  <si>
    <t>800.63 room rental &amp; supplies; 1300.03 lunch for 30</t>
  </si>
  <si>
    <t>check 503</t>
  </si>
  <si>
    <t>Regina Freedman</t>
  </si>
  <si>
    <t>Airfare $169.20, luggage $15, lunch $36.08, taxi $32, speaking fee $250</t>
  </si>
  <si>
    <t>Acteva Website - acteva.com</t>
  </si>
  <si>
    <t>Username</t>
  </si>
  <si>
    <t>cblaw</t>
  </si>
  <si>
    <t>Health and Wellness Event Budget Summary</t>
  </si>
  <si>
    <t>Budget</t>
  </si>
  <si>
    <t>Actual</t>
  </si>
  <si>
    <t>Variance</t>
  </si>
  <si>
    <t>Expenses</t>
  </si>
  <si>
    <t>Profit/Loss</t>
  </si>
  <si>
    <t>Registration</t>
  </si>
  <si>
    <t>Notes</t>
  </si>
  <si>
    <t>Budget:  26 @ $50 each</t>
  </si>
  <si>
    <t>Total Revenue</t>
  </si>
  <si>
    <t>Total Expenses</t>
  </si>
  <si>
    <t>Acteva Event Set Up</t>
  </si>
  <si>
    <t>Regina Freedman, speaker</t>
  </si>
  <si>
    <t>Budgeted Expenses</t>
  </si>
  <si>
    <t>speaker fee &amp; travel expenses</t>
  </si>
  <si>
    <t>room/lunch</t>
  </si>
  <si>
    <t>Acteva Registration fees</t>
  </si>
  <si>
    <t>Acteva Processing fees</t>
  </si>
  <si>
    <t>one time set up</t>
  </si>
  <si>
    <t>registration fees</t>
  </si>
  <si>
    <t>processing fees</t>
  </si>
  <si>
    <t>Actual:  17 @ $50 each; 4 @ $60 each, $250 in free passes</t>
  </si>
  <si>
    <t>Marriott - room/lunch</t>
  </si>
  <si>
    <t>From Acteva web site</t>
  </si>
  <si>
    <t>Adrienne Piras - returning books from amazon.com - should reverse on bank account</t>
  </si>
  <si>
    <t>margaret-hunter.wade@cox.com</t>
  </si>
  <si>
    <t>Comcast Sports Net</t>
  </si>
  <si>
    <t>Auto Deposit</t>
  </si>
  <si>
    <t>PayPal Confirmation</t>
  </si>
  <si>
    <t>E-mail confirmation from Christy Robertson - auto deposit needed to set up Pay Pay account</t>
  </si>
  <si>
    <t>Clear Bank</t>
  </si>
  <si>
    <t>Payment Received</t>
  </si>
  <si>
    <t>Important Information</t>
  </si>
  <si>
    <t>Online Banking</t>
  </si>
  <si>
    <t>08 Tech it Out &amp; Holiday Lunch</t>
  </si>
  <si>
    <t>Resolution to 08 issues, includes 87.74 and 55.59 checks that will be voided</t>
  </si>
  <si>
    <t>Auto Withdrawal</t>
  </si>
  <si>
    <t>PayPal Website - paypal.com</t>
  </si>
  <si>
    <t>Christy_robertson@cable.comcast.com</t>
  </si>
  <si>
    <t>baxterboy1</t>
  </si>
  <si>
    <t>Primary Account:</t>
  </si>
  <si>
    <t>Authorized Users</t>
  </si>
  <si>
    <t>christyrobertson</t>
  </si>
  <si>
    <t>clionarobb</t>
  </si>
  <si>
    <t>WICT20092</t>
  </si>
  <si>
    <t>jodimuller</t>
  </si>
  <si>
    <t>WICT20093</t>
  </si>
  <si>
    <t>Annual Sub Total</t>
  </si>
  <si>
    <t>Suddenlink and Inspiration Networks</t>
  </si>
  <si>
    <t>Sponsorships Receivable</t>
  </si>
  <si>
    <t>Refund</t>
  </si>
  <si>
    <t>Amazon.com refund</t>
  </si>
  <si>
    <t>Career Health &amp; Welness</t>
  </si>
  <si>
    <t>Reveral of Andrienne Piras - return books from amazon.com</t>
  </si>
  <si>
    <t>Reveral of Andrienne Piras - return books from amazon.com - Adrienne checking on variance in refund</t>
  </si>
  <si>
    <t>A&amp;E and Cox Hampton Roads</t>
  </si>
  <si>
    <t>outstanding</t>
  </si>
  <si>
    <t>Check 505</t>
  </si>
  <si>
    <t>Wilflour Café</t>
  </si>
  <si>
    <t>Event expense - meals</t>
  </si>
  <si>
    <t>Tech it Out Webinar</t>
  </si>
  <si>
    <t>Roanoke lunch - Stacie Vest, Misty Smith-Klein, and Alisha Starkey</t>
  </si>
  <si>
    <t>check 506</t>
  </si>
  <si>
    <t>Cox Communications NoVA</t>
  </si>
  <si>
    <t>Per Adrienne Piras - refund for 3 paid tickets for NoVA, when they received 10 free passes</t>
  </si>
  <si>
    <t>Christian &amp; Barton</t>
  </si>
  <si>
    <t>Acteva Prepaid fees applied</t>
  </si>
  <si>
    <t>Prepaid Acteva fees applied to this event</t>
  </si>
  <si>
    <t>WICTVACHAPTER</t>
  </si>
  <si>
    <t>wict1vatreas</t>
  </si>
  <si>
    <t>What was the first car you owned?</t>
  </si>
  <si>
    <t>Nissan Altima</t>
  </si>
  <si>
    <t>What hospital were you born?</t>
  </si>
  <si>
    <t xml:space="preserve">Community Hospital </t>
  </si>
  <si>
    <t>What high school did you graduate from?</t>
  </si>
  <si>
    <t>William Fleming</t>
  </si>
  <si>
    <t>GoDaddy.com</t>
  </si>
  <si>
    <t>Arby's James Center</t>
  </si>
  <si>
    <t>Vmeals LLC</t>
  </si>
  <si>
    <t>??</t>
  </si>
  <si>
    <t>L. Ginter Botanical Gardens</t>
  </si>
  <si>
    <t>Room Deposit</t>
  </si>
  <si>
    <t>Leadership Extraordinaire</t>
  </si>
  <si>
    <t>Service Fee</t>
  </si>
  <si>
    <t>Stop Payment Fee</t>
  </si>
  <si>
    <t>PayPal</t>
  </si>
  <si>
    <t>Check 508</t>
  </si>
  <si>
    <t>First Colony Winery</t>
  </si>
  <si>
    <t>Facility Cost</t>
  </si>
  <si>
    <t>Wine Tasting Event</t>
  </si>
  <si>
    <t>Meriwether Godsey</t>
  </si>
  <si>
    <t>DeFazio's Catering</t>
  </si>
  <si>
    <t>Food</t>
  </si>
  <si>
    <t>Women in Cable &amp; Telecommunications</t>
  </si>
  <si>
    <t>Bizport, LTD</t>
  </si>
  <si>
    <t>Backstage</t>
  </si>
  <si>
    <t>A Movable Feast</t>
  </si>
  <si>
    <t>Check 0000</t>
  </si>
  <si>
    <t>Williamsburg Lodge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</si>
</sst>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"/>
    <numFmt numFmtId="170" formatCode="&quot;$&quot;#,##0"/>
    <numFmt numFmtId="171" formatCode="mmm\-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6" fontId="6" fillId="16" borderId="0" xfId="0" applyNumberFormat="1" applyFont="1" applyFill="1" applyAlignment="1">
      <alignment/>
    </xf>
    <xf numFmtId="0" fontId="7" fillId="16" borderId="0" xfId="0" applyFont="1" applyFill="1" applyAlignment="1">
      <alignment/>
    </xf>
    <xf numFmtId="6" fontId="8" fillId="16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53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6" fontId="7" fillId="0" borderId="0" xfId="0" applyNumberFormat="1" applyFont="1" applyFill="1" applyAlignment="1">
      <alignment/>
    </xf>
    <xf numFmtId="6" fontId="6" fillId="0" borderId="0" xfId="0" applyNumberFormat="1" applyFont="1" applyFill="1" applyAlignment="1">
      <alignment/>
    </xf>
    <xf numFmtId="6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70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0" fontId="7" fillId="16" borderId="0" xfId="0" applyNumberFormat="1" applyFont="1" applyFill="1" applyAlignment="1">
      <alignment/>
    </xf>
    <xf numFmtId="0" fontId="8" fillId="16" borderId="0" xfId="0" applyFont="1" applyFill="1" applyAlignment="1">
      <alignment/>
    </xf>
    <xf numFmtId="14" fontId="8" fillId="16" borderId="0" xfId="0" applyNumberFormat="1" applyFont="1" applyFill="1" applyAlignment="1">
      <alignment/>
    </xf>
    <xf numFmtId="14" fontId="0" fillId="0" borderId="0" xfId="0" applyNumberFormat="1" applyAlignment="1">
      <alignment/>
    </xf>
    <xf numFmtId="44" fontId="0" fillId="0" borderId="0" xfId="44" applyAlignment="1">
      <alignment/>
    </xf>
    <xf numFmtId="44" fontId="1" fillId="0" borderId="0" xfId="44" applyFont="1" applyAlignment="1">
      <alignment/>
    </xf>
    <xf numFmtId="14" fontId="1" fillId="0" borderId="0" xfId="0" applyNumberFormat="1" applyFont="1" applyAlignment="1">
      <alignment/>
    </xf>
    <xf numFmtId="14" fontId="1" fillId="2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44" fontId="1" fillId="2" borderId="0" xfId="44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6" fontId="6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6" fontId="8" fillId="2" borderId="0" xfId="0" applyNumberFormat="1" applyFont="1" applyFill="1" applyAlignment="1">
      <alignment/>
    </xf>
    <xf numFmtId="44" fontId="0" fillId="0" borderId="0" xfId="44" applyAlignment="1">
      <alignment/>
    </xf>
    <xf numFmtId="44" fontId="0" fillId="0" borderId="0" xfId="44" applyFont="1" applyFill="1" applyAlignment="1">
      <alignment/>
    </xf>
    <xf numFmtId="44" fontId="0" fillId="2" borderId="0" xfId="44" applyFill="1" applyAlignment="1">
      <alignment/>
    </xf>
    <xf numFmtId="44" fontId="0" fillId="2" borderId="0" xfId="44" applyFont="1" applyFill="1" applyAlignment="1">
      <alignment/>
    </xf>
    <xf numFmtId="44" fontId="0" fillId="0" borderId="0" xfId="44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4" fontId="30" fillId="0" borderId="0" xfId="44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44" fontId="1" fillId="0" borderId="0" xfId="44" applyFont="1" applyAlignment="1">
      <alignment horizontal="center"/>
    </xf>
    <xf numFmtId="44" fontId="1" fillId="18" borderId="0" xfId="44" applyFont="1" applyFill="1" applyAlignment="1">
      <alignment/>
    </xf>
    <xf numFmtId="0" fontId="0" fillId="0" borderId="0" xfId="0" applyFont="1" applyAlignment="1">
      <alignment/>
    </xf>
    <xf numFmtId="44" fontId="1" fillId="0" borderId="0" xfId="44" applyFont="1" applyAlignment="1">
      <alignment/>
    </xf>
    <xf numFmtId="0" fontId="34" fillId="0" borderId="0" xfId="0" applyFont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10" fillId="18" borderId="0" xfId="53" applyFont="1" applyFill="1" applyAlignment="1">
      <alignment/>
    </xf>
    <xf numFmtId="0" fontId="7" fillId="18" borderId="0" xfId="0" applyFont="1" applyFill="1" applyAlignment="1">
      <alignment/>
    </xf>
    <xf numFmtId="6" fontId="6" fillId="18" borderId="0" xfId="0" applyNumberFormat="1" applyFont="1" applyFill="1" applyAlignment="1">
      <alignment/>
    </xf>
    <xf numFmtId="0" fontId="6" fillId="18" borderId="0" xfId="0" applyFont="1" applyFill="1" applyAlignment="1">
      <alignment/>
    </xf>
    <xf numFmtId="170" fontId="7" fillId="18" borderId="0" xfId="0" applyNumberFormat="1" applyFont="1" applyFill="1" applyAlignment="1">
      <alignment/>
    </xf>
    <xf numFmtId="14" fontId="7" fillId="18" borderId="0" xfId="0" applyNumberFormat="1" applyFont="1" applyFill="1" applyAlignment="1">
      <alignment/>
    </xf>
    <xf numFmtId="0" fontId="10" fillId="18" borderId="0" xfId="53" applyFont="1" applyFill="1" applyAlignment="1">
      <alignment/>
    </xf>
    <xf numFmtId="6" fontId="8" fillId="18" borderId="0" xfId="0" applyNumberFormat="1" applyFont="1" applyFill="1" applyAlignment="1">
      <alignment/>
    </xf>
    <xf numFmtId="14" fontId="8" fillId="18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Border="1" applyAlignment="1">
      <alignment/>
    </xf>
    <xf numFmtId="0" fontId="3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18" borderId="0" xfId="53" applyFill="1" applyAlignment="1">
      <alignment/>
    </xf>
    <xf numFmtId="4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44" fontId="1" fillId="0" borderId="11" xfId="44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1" xfId="44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44" fontId="0" fillId="0" borderId="11" xfId="44" applyFill="1" applyBorder="1" applyAlignment="1">
      <alignment/>
    </xf>
    <xf numFmtId="44" fontId="0" fillId="0" borderId="11" xfId="44" applyFont="1" applyBorder="1" applyAlignment="1">
      <alignment/>
    </xf>
    <xf numFmtId="14" fontId="0" fillId="16" borderId="11" xfId="0" applyNumberFormat="1" applyFill="1" applyBorder="1" applyAlignment="1">
      <alignment/>
    </xf>
    <xf numFmtId="44" fontId="1" fillId="0" borderId="0" xfId="44" applyFont="1" applyFill="1" applyAlignment="1">
      <alignment/>
    </xf>
    <xf numFmtId="6" fontId="7" fillId="18" borderId="0" xfId="0" applyNumberFormat="1" applyFont="1" applyFill="1" applyAlignment="1">
      <alignment/>
    </xf>
    <xf numFmtId="0" fontId="11" fillId="18" borderId="0" xfId="0" applyFont="1" applyFill="1" applyAlignment="1">
      <alignment/>
    </xf>
    <xf numFmtId="0" fontId="8" fillId="18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44" fontId="0" fillId="0" borderId="0" xfId="44" applyFont="1" applyFill="1" applyBorder="1" applyAlignment="1">
      <alignment/>
    </xf>
    <xf numFmtId="6" fontId="7" fillId="0" borderId="0" xfId="0" applyNumberFormat="1" applyFont="1" applyAlignment="1">
      <alignment/>
    </xf>
    <xf numFmtId="0" fontId="12" fillId="18" borderId="0" xfId="0" applyFont="1" applyFill="1" applyAlignment="1">
      <alignment/>
    </xf>
    <xf numFmtId="0" fontId="0" fillId="18" borderId="0" xfId="0" applyFill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10" fillId="7" borderId="0" xfId="53" applyFont="1" applyFill="1" applyAlignment="1">
      <alignment/>
    </xf>
    <xf numFmtId="6" fontId="6" fillId="7" borderId="0" xfId="0" applyNumberFormat="1" applyFont="1" applyFill="1" applyAlignment="1">
      <alignment/>
    </xf>
    <xf numFmtId="0" fontId="7" fillId="7" borderId="0" xfId="0" applyFont="1" applyFill="1" applyAlignment="1">
      <alignment/>
    </xf>
    <xf numFmtId="170" fontId="7" fillId="7" borderId="0" xfId="0" applyNumberFormat="1" applyFont="1" applyFill="1" applyAlignment="1">
      <alignment/>
    </xf>
    <xf numFmtId="14" fontId="7" fillId="7" borderId="0" xfId="0" applyNumberFormat="1" applyFont="1" applyFill="1" applyAlignment="1">
      <alignment/>
    </xf>
    <xf numFmtId="6" fontId="8" fillId="7" borderId="0" xfId="0" applyNumberFormat="1" applyFont="1" applyFill="1" applyAlignment="1">
      <alignment/>
    </xf>
    <xf numFmtId="14" fontId="8" fillId="7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figgis@reelzchannel.com" TargetMode="External" /><Relationship Id="rId2" Type="http://schemas.openxmlformats.org/officeDocument/2006/relationships/hyperlink" Target="mailto:marilyn.burrows@cox.com" TargetMode="External" /><Relationship Id="rId3" Type="http://schemas.openxmlformats.org/officeDocument/2006/relationships/hyperlink" Target="mailto:rcooper@insp.com" TargetMode="External" /><Relationship Id="rId4" Type="http://schemas.openxmlformats.org/officeDocument/2006/relationships/hyperlink" Target="mailto:kathryn.falk@cox.com" TargetMode="External" /><Relationship Id="rId5" Type="http://schemas.openxmlformats.org/officeDocument/2006/relationships/hyperlink" Target="mailto:crobb@cblaw.com" TargetMode="External" /><Relationship Id="rId6" Type="http://schemas.openxmlformats.org/officeDocument/2006/relationships/hyperlink" Target="mailto:kmosley@comcastsportsnet.com" TargetMode="External" /><Relationship Id="rId7" Type="http://schemas.openxmlformats.org/officeDocument/2006/relationships/hyperlink" Target="mailto:gary.mccollum@cox.com" TargetMode="External" /><Relationship Id="rId8" Type="http://schemas.openxmlformats.org/officeDocument/2006/relationships/hyperlink" Target="mailto:trainey@sncommfo.com" TargetMode="External" /><Relationship Id="rId9" Type="http://schemas.openxmlformats.org/officeDocument/2006/relationships/hyperlink" Target="mailto:tmorrison@infinitymkt.com" TargetMode="External" /><Relationship Id="rId10" Type="http://schemas.openxmlformats.org/officeDocument/2006/relationships/hyperlink" Target="mailto:Christy_Foster@cable.comcast.com" TargetMode="External" /><Relationship Id="rId11" Type="http://schemas.openxmlformats.org/officeDocument/2006/relationships/hyperlink" Target="mailto:margaret-hunter.wade@cox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achovia.com/" TargetMode="External" /><Relationship Id="rId2" Type="http://schemas.openxmlformats.org/officeDocument/2006/relationships/hyperlink" Target="mailto:Christy_robertson@cable.comcast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workbookViewId="0" topLeftCell="A40">
      <selection activeCell="B57" sqref="B57"/>
    </sheetView>
  </sheetViews>
  <sheetFormatPr defaultColWidth="9.140625" defaultRowHeight="12.75"/>
  <cols>
    <col min="1" max="2" width="13.57421875" style="0" customWidth="1"/>
    <col min="3" max="3" width="32.00390625" style="0" customWidth="1"/>
    <col min="4" max="4" width="12.7109375" style="0" customWidth="1"/>
    <col min="5" max="5" width="16.7109375" style="0" customWidth="1"/>
    <col min="6" max="6" width="15.00390625" style="38" customWidth="1"/>
    <col min="7" max="7" width="12.7109375" style="38" customWidth="1"/>
    <col min="8" max="8" width="20.28125" style="38" customWidth="1"/>
    <col min="9" max="9" width="22.8515625" style="0" bestFit="1" customWidth="1"/>
    <col min="10" max="10" width="17.7109375" style="0" customWidth="1"/>
    <col min="11" max="11" width="88.421875" style="0" bestFit="1" customWidth="1"/>
  </cols>
  <sheetData>
    <row r="1" spans="1:2" ht="12.75">
      <c r="A1" s="1" t="s">
        <v>24</v>
      </c>
      <c r="B1" s="1"/>
    </row>
    <row r="2" ht="12.75"/>
    <row r="3" ht="12.75">
      <c r="A3" s="95" t="s">
        <v>273</v>
      </c>
    </row>
    <row r="4" spans="1:11" ht="12.75">
      <c r="A4" s="73" t="s">
        <v>0</v>
      </c>
      <c r="B4" s="73" t="s">
        <v>1</v>
      </c>
      <c r="C4" s="73" t="s">
        <v>2</v>
      </c>
      <c r="D4" s="73" t="s">
        <v>247</v>
      </c>
      <c r="E4" s="74" t="s">
        <v>17</v>
      </c>
      <c r="F4" s="74" t="s">
        <v>16</v>
      </c>
      <c r="G4" s="74" t="s">
        <v>3</v>
      </c>
      <c r="H4" s="73" t="s">
        <v>2</v>
      </c>
      <c r="I4" s="73" t="s">
        <v>14</v>
      </c>
      <c r="J4" s="73" t="s">
        <v>111</v>
      </c>
      <c r="K4" s="73" t="s">
        <v>114</v>
      </c>
    </row>
    <row r="5" spans="1:11" ht="12.75">
      <c r="A5" s="75">
        <v>39813</v>
      </c>
      <c r="B5" s="75"/>
      <c r="C5" s="76" t="s">
        <v>105</v>
      </c>
      <c r="D5" s="76" t="s">
        <v>209</v>
      </c>
      <c r="E5" s="77"/>
      <c r="F5" s="77"/>
      <c r="G5" s="77">
        <v>36893.46</v>
      </c>
      <c r="H5" s="76"/>
      <c r="I5" s="76"/>
      <c r="J5" s="76" t="s">
        <v>112</v>
      </c>
      <c r="K5" s="76"/>
    </row>
    <row r="6" spans="1:11" ht="12.75">
      <c r="A6" s="75">
        <v>39843</v>
      </c>
      <c r="B6" s="75"/>
      <c r="C6" s="76" t="s">
        <v>106</v>
      </c>
      <c r="D6" s="76" t="s">
        <v>209</v>
      </c>
      <c r="E6" s="77">
        <v>0</v>
      </c>
      <c r="F6" s="77">
        <v>0</v>
      </c>
      <c r="G6" s="77">
        <f>G5+E6+F6</f>
        <v>36893.46</v>
      </c>
      <c r="H6" s="76"/>
      <c r="I6" s="76"/>
      <c r="J6" s="76" t="s">
        <v>112</v>
      </c>
      <c r="K6" s="76"/>
    </row>
    <row r="7" spans="1:11" ht="12.75">
      <c r="A7" s="75">
        <v>39871</v>
      </c>
      <c r="B7" s="75"/>
      <c r="C7" s="76" t="s">
        <v>106</v>
      </c>
      <c r="D7" s="76" t="s">
        <v>209</v>
      </c>
      <c r="E7" s="77">
        <v>0</v>
      </c>
      <c r="F7" s="77">
        <v>0</v>
      </c>
      <c r="G7" s="77">
        <f>G6+E7+F7</f>
        <v>36893.46</v>
      </c>
      <c r="H7" s="76"/>
      <c r="I7" s="76"/>
      <c r="J7" s="76" t="s">
        <v>112</v>
      </c>
      <c r="K7" s="76"/>
    </row>
    <row r="8" spans="1:11" ht="12.75">
      <c r="A8" s="75">
        <v>39897</v>
      </c>
      <c r="B8" s="75" t="s">
        <v>108</v>
      </c>
      <c r="C8" s="76" t="s">
        <v>107</v>
      </c>
      <c r="D8" s="76" t="s">
        <v>209</v>
      </c>
      <c r="E8" s="77">
        <v>-100</v>
      </c>
      <c r="F8" s="77">
        <v>0</v>
      </c>
      <c r="G8" s="77">
        <f aca="true" t="shared" si="0" ref="G8:G38">G7+E8+F8</f>
        <v>36793.46</v>
      </c>
      <c r="H8" s="78" t="s">
        <v>23</v>
      </c>
      <c r="I8" s="76" t="s">
        <v>128</v>
      </c>
      <c r="J8" s="79" t="s">
        <v>116</v>
      </c>
      <c r="K8" s="76" t="s">
        <v>240</v>
      </c>
    </row>
    <row r="9" spans="1:13" ht="12.75">
      <c r="A9" s="80">
        <v>39916</v>
      </c>
      <c r="B9" s="80" t="s">
        <v>108</v>
      </c>
      <c r="C9" s="79" t="s">
        <v>109</v>
      </c>
      <c r="D9" s="79" t="s">
        <v>209</v>
      </c>
      <c r="E9" s="81">
        <v>-315</v>
      </c>
      <c r="F9" s="81"/>
      <c r="G9" s="81">
        <f t="shared" si="0"/>
        <v>36478.46</v>
      </c>
      <c r="H9" s="78" t="s">
        <v>115</v>
      </c>
      <c r="I9" s="79" t="s">
        <v>128</v>
      </c>
      <c r="J9" s="79" t="s">
        <v>116</v>
      </c>
      <c r="K9" s="79" t="s">
        <v>117</v>
      </c>
      <c r="L9" s="9"/>
      <c r="M9" s="9"/>
    </row>
    <row r="10" spans="1:11" ht="12.75">
      <c r="A10" s="80">
        <v>39924</v>
      </c>
      <c r="B10" s="80" t="s">
        <v>108</v>
      </c>
      <c r="C10" s="79" t="s">
        <v>110</v>
      </c>
      <c r="D10" s="79" t="s">
        <v>209</v>
      </c>
      <c r="E10" s="81">
        <v>-19.61</v>
      </c>
      <c r="F10" s="81"/>
      <c r="G10" s="81">
        <f t="shared" si="0"/>
        <v>36458.85</v>
      </c>
      <c r="H10" s="81"/>
      <c r="I10" s="79" t="s">
        <v>128</v>
      </c>
      <c r="J10" s="79"/>
      <c r="K10" s="79" t="s">
        <v>241</v>
      </c>
    </row>
    <row r="11" spans="1:11" ht="12.75">
      <c r="A11" s="80">
        <v>39925</v>
      </c>
      <c r="B11" s="80" t="s">
        <v>108</v>
      </c>
      <c r="C11" s="79" t="s">
        <v>110</v>
      </c>
      <c r="D11" s="79" t="s">
        <v>209</v>
      </c>
      <c r="E11" s="81">
        <v>-19.61</v>
      </c>
      <c r="F11" s="81"/>
      <c r="G11" s="81">
        <f t="shared" si="0"/>
        <v>36439.24</v>
      </c>
      <c r="H11" s="81"/>
      <c r="I11" s="79" t="s">
        <v>128</v>
      </c>
      <c r="J11" s="79"/>
      <c r="K11" s="79" t="s">
        <v>241</v>
      </c>
    </row>
    <row r="12" spans="1:11" ht="12.75">
      <c r="A12" s="80">
        <v>39930</v>
      </c>
      <c r="B12" s="80" t="s">
        <v>108</v>
      </c>
      <c r="C12" s="79" t="s">
        <v>110</v>
      </c>
      <c r="D12" s="79" t="s">
        <v>209</v>
      </c>
      <c r="E12" s="81">
        <v>-39.22</v>
      </c>
      <c r="F12" s="81"/>
      <c r="G12" s="81">
        <f t="shared" si="0"/>
        <v>36400.02</v>
      </c>
      <c r="H12" s="81"/>
      <c r="I12" s="79" t="s">
        <v>128</v>
      </c>
      <c r="J12" s="79"/>
      <c r="K12" s="79" t="s">
        <v>241</v>
      </c>
    </row>
    <row r="13" spans="1:11" ht="12.75">
      <c r="A13" s="75">
        <v>39932</v>
      </c>
      <c r="B13" s="75" t="s">
        <v>108</v>
      </c>
      <c r="C13" s="76" t="s">
        <v>113</v>
      </c>
      <c r="D13" s="79" t="s">
        <v>209</v>
      </c>
      <c r="E13" s="77">
        <v>-2100.66</v>
      </c>
      <c r="F13" s="77"/>
      <c r="G13" s="77">
        <f t="shared" si="0"/>
        <v>34299.36</v>
      </c>
      <c r="H13" s="78" t="s">
        <v>7</v>
      </c>
      <c r="I13" s="76" t="s">
        <v>128</v>
      </c>
      <c r="J13" s="79" t="s">
        <v>116</v>
      </c>
      <c r="K13" s="78" t="s">
        <v>210</v>
      </c>
    </row>
    <row r="14" spans="1:11" s="107" customFormat="1" ht="12.75">
      <c r="A14" s="106">
        <v>39940</v>
      </c>
      <c r="B14" s="106" t="s">
        <v>200</v>
      </c>
      <c r="C14" s="105" t="s">
        <v>119</v>
      </c>
      <c r="D14" s="105" t="s">
        <v>209</v>
      </c>
      <c r="E14" s="78"/>
      <c r="F14" s="78">
        <v>51.35</v>
      </c>
      <c r="G14" s="78">
        <f t="shared" si="0"/>
        <v>34350.71</v>
      </c>
      <c r="H14" s="78" t="s">
        <v>129</v>
      </c>
      <c r="I14" s="105"/>
      <c r="J14" s="105" t="s">
        <v>116</v>
      </c>
      <c r="K14" s="105"/>
    </row>
    <row r="15" spans="1:11" ht="12.75">
      <c r="A15" s="75">
        <v>39940</v>
      </c>
      <c r="B15" s="75" t="s">
        <v>200</v>
      </c>
      <c r="C15" s="76" t="s">
        <v>119</v>
      </c>
      <c r="D15" s="76" t="s">
        <v>209</v>
      </c>
      <c r="E15" s="77"/>
      <c r="F15" s="77">
        <v>11.62</v>
      </c>
      <c r="G15" s="77">
        <f t="shared" si="0"/>
        <v>34362.33</v>
      </c>
      <c r="H15" s="78" t="s">
        <v>201</v>
      </c>
      <c r="I15" s="79"/>
      <c r="J15" s="79" t="s">
        <v>116</v>
      </c>
      <c r="K15" s="76"/>
    </row>
    <row r="16" spans="1:11" ht="12.75">
      <c r="A16" s="75">
        <v>39940</v>
      </c>
      <c r="B16" s="75" t="s">
        <v>200</v>
      </c>
      <c r="C16" s="76" t="s">
        <v>57</v>
      </c>
      <c r="D16" s="76" t="s">
        <v>209</v>
      </c>
      <c r="E16" s="77"/>
      <c r="F16" s="77">
        <v>1000</v>
      </c>
      <c r="G16" s="77">
        <f t="shared" si="0"/>
        <v>35362.33</v>
      </c>
      <c r="H16" s="78" t="s">
        <v>123</v>
      </c>
      <c r="I16" s="79"/>
      <c r="J16" s="79" t="s">
        <v>116</v>
      </c>
      <c r="K16" s="76"/>
    </row>
    <row r="17" spans="1:11" ht="12.75">
      <c r="A17" s="75">
        <v>39940</v>
      </c>
      <c r="B17" s="75" t="s">
        <v>200</v>
      </c>
      <c r="C17" s="76" t="s">
        <v>205</v>
      </c>
      <c r="D17" s="76" t="s">
        <v>209</v>
      </c>
      <c r="E17" s="76"/>
      <c r="F17" s="77">
        <v>945.62</v>
      </c>
      <c r="G17" s="77">
        <f t="shared" si="0"/>
        <v>36307.950000000004</v>
      </c>
      <c r="H17" s="82" t="s">
        <v>4</v>
      </c>
      <c r="I17" s="76"/>
      <c r="J17" s="79" t="s">
        <v>116</v>
      </c>
      <c r="K17" s="76"/>
    </row>
    <row r="18" spans="1:11" ht="12.75">
      <c r="A18" s="75">
        <v>39940</v>
      </c>
      <c r="B18" s="75" t="s">
        <v>193</v>
      </c>
      <c r="C18" s="76" t="s">
        <v>121</v>
      </c>
      <c r="D18" s="79" t="s">
        <v>209</v>
      </c>
      <c r="E18" s="77">
        <v>-51.45</v>
      </c>
      <c r="F18" s="77"/>
      <c r="G18" s="77">
        <f t="shared" si="0"/>
        <v>36256.50000000001</v>
      </c>
      <c r="H18" s="78" t="s">
        <v>122</v>
      </c>
      <c r="I18" s="79" t="s">
        <v>194</v>
      </c>
      <c r="J18" s="79" t="s">
        <v>116</v>
      </c>
      <c r="K18" s="76"/>
    </row>
    <row r="19" spans="1:11" ht="12.75">
      <c r="A19" s="83">
        <v>39946</v>
      </c>
      <c r="B19" s="80" t="s">
        <v>200</v>
      </c>
      <c r="C19" s="79" t="s">
        <v>206</v>
      </c>
      <c r="D19" s="79" t="s">
        <v>209</v>
      </c>
      <c r="E19" s="79"/>
      <c r="F19" s="81">
        <v>3000</v>
      </c>
      <c r="G19" s="77">
        <f t="shared" si="0"/>
        <v>39256.50000000001</v>
      </c>
      <c r="H19" s="78" t="s">
        <v>207</v>
      </c>
      <c r="I19" s="79"/>
      <c r="J19" s="79" t="s">
        <v>116</v>
      </c>
      <c r="K19" s="76"/>
    </row>
    <row r="20" spans="1:11" ht="12.75">
      <c r="A20" s="75">
        <v>39946</v>
      </c>
      <c r="B20" s="80" t="s">
        <v>200</v>
      </c>
      <c r="C20" s="79" t="s">
        <v>52</v>
      </c>
      <c r="D20" s="79" t="s">
        <v>209</v>
      </c>
      <c r="E20" s="81"/>
      <c r="F20" s="81">
        <v>1000</v>
      </c>
      <c r="G20" s="77">
        <f t="shared" si="0"/>
        <v>40256.50000000001</v>
      </c>
      <c r="H20" s="78" t="s">
        <v>207</v>
      </c>
      <c r="I20" s="79"/>
      <c r="J20" s="79" t="s">
        <v>116</v>
      </c>
      <c r="K20" s="76"/>
    </row>
    <row r="21" spans="1:11" ht="12.75">
      <c r="A21" s="75">
        <v>39947</v>
      </c>
      <c r="B21" s="80" t="s">
        <v>244</v>
      </c>
      <c r="C21" s="79" t="s">
        <v>245</v>
      </c>
      <c r="D21" s="79" t="s">
        <v>209</v>
      </c>
      <c r="E21" s="81"/>
      <c r="F21" s="81">
        <v>0.14</v>
      </c>
      <c r="G21" s="77">
        <f t="shared" si="0"/>
        <v>40256.64000000001</v>
      </c>
      <c r="H21" s="78" t="s">
        <v>5</v>
      </c>
      <c r="I21" s="79"/>
      <c r="J21" s="79" t="s">
        <v>208</v>
      </c>
      <c r="K21" s="76" t="s">
        <v>246</v>
      </c>
    </row>
    <row r="22" spans="1:11" ht="12.75">
      <c r="A22" s="75">
        <v>39947</v>
      </c>
      <c r="B22" s="80" t="s">
        <v>244</v>
      </c>
      <c r="C22" s="79" t="s">
        <v>245</v>
      </c>
      <c r="D22" s="79" t="s">
        <v>209</v>
      </c>
      <c r="E22" s="81"/>
      <c r="F22" s="81">
        <v>0.2</v>
      </c>
      <c r="G22" s="77">
        <f t="shared" si="0"/>
        <v>40256.840000000004</v>
      </c>
      <c r="H22" s="78" t="s">
        <v>5</v>
      </c>
      <c r="I22" s="79"/>
      <c r="J22" s="79" t="s">
        <v>208</v>
      </c>
      <c r="K22" s="76" t="s">
        <v>246</v>
      </c>
    </row>
    <row r="23" spans="1:11" ht="12.75">
      <c r="A23" s="75">
        <v>39951</v>
      </c>
      <c r="B23" s="80" t="s">
        <v>200</v>
      </c>
      <c r="C23" s="79" t="s">
        <v>243</v>
      </c>
      <c r="D23" s="79" t="s">
        <v>209</v>
      </c>
      <c r="E23" s="81"/>
      <c r="F23" s="81">
        <v>1500</v>
      </c>
      <c r="G23" s="77">
        <f t="shared" si="0"/>
        <v>41756.840000000004</v>
      </c>
      <c r="H23" s="78" t="s">
        <v>207</v>
      </c>
      <c r="I23" s="79"/>
      <c r="J23" s="79" t="s">
        <v>116</v>
      </c>
      <c r="K23" s="76"/>
    </row>
    <row r="24" spans="1:11" ht="12.75">
      <c r="A24" s="75">
        <v>39951</v>
      </c>
      <c r="B24" s="80" t="s">
        <v>200</v>
      </c>
      <c r="C24" s="79" t="s">
        <v>76</v>
      </c>
      <c r="D24" s="79" t="s">
        <v>209</v>
      </c>
      <c r="E24" s="81"/>
      <c r="F24" s="81">
        <v>1500</v>
      </c>
      <c r="G24" s="77">
        <f t="shared" si="0"/>
        <v>43256.840000000004</v>
      </c>
      <c r="H24" s="78" t="s">
        <v>207</v>
      </c>
      <c r="I24" s="79"/>
      <c r="J24" s="79" t="s">
        <v>116</v>
      </c>
      <c r="K24" s="76"/>
    </row>
    <row r="25" spans="1:11" ht="12.75">
      <c r="A25" s="75">
        <v>39951</v>
      </c>
      <c r="B25" s="75" t="s">
        <v>253</v>
      </c>
      <c r="C25" s="79" t="s">
        <v>245</v>
      </c>
      <c r="D25" s="79" t="s">
        <v>209</v>
      </c>
      <c r="E25" s="77">
        <v>-1.95</v>
      </c>
      <c r="F25" s="77"/>
      <c r="G25" s="77">
        <f t="shared" si="0"/>
        <v>43254.89000000001</v>
      </c>
      <c r="H25" s="78" t="s">
        <v>5</v>
      </c>
      <c r="I25" s="79"/>
      <c r="J25" s="79" t="s">
        <v>116</v>
      </c>
      <c r="K25" s="76" t="s">
        <v>246</v>
      </c>
    </row>
    <row r="26" spans="1:11" ht="12.75">
      <c r="A26" s="83">
        <v>37754</v>
      </c>
      <c r="B26" s="80" t="s">
        <v>211</v>
      </c>
      <c r="C26" s="79" t="s">
        <v>212</v>
      </c>
      <c r="D26" s="79" t="s">
        <v>209</v>
      </c>
      <c r="E26" s="81">
        <v>-502.28</v>
      </c>
      <c r="F26" s="81"/>
      <c r="G26" s="77">
        <f t="shared" si="0"/>
        <v>42752.61000000001</v>
      </c>
      <c r="H26" s="78" t="s">
        <v>8</v>
      </c>
      <c r="I26" s="79" t="s">
        <v>128</v>
      </c>
      <c r="J26" s="79" t="s">
        <v>116</v>
      </c>
      <c r="K26" s="78" t="s">
        <v>213</v>
      </c>
    </row>
    <row r="27" spans="1:11" ht="12.75">
      <c r="A27" s="75">
        <v>39940</v>
      </c>
      <c r="B27" s="75" t="s">
        <v>197</v>
      </c>
      <c r="C27" s="76" t="s">
        <v>89</v>
      </c>
      <c r="D27" s="76" t="s">
        <v>209</v>
      </c>
      <c r="E27" s="77">
        <v>-351.67</v>
      </c>
      <c r="F27" s="77"/>
      <c r="G27" s="77">
        <f t="shared" si="0"/>
        <v>42400.94000000001</v>
      </c>
      <c r="H27" s="78" t="s">
        <v>7</v>
      </c>
      <c r="I27" s="79" t="s">
        <v>198</v>
      </c>
      <c r="J27" s="79" t="s">
        <v>116</v>
      </c>
      <c r="K27" s="78" t="s">
        <v>199</v>
      </c>
    </row>
    <row r="28" spans="1:11" s="9" customFormat="1" ht="12.75">
      <c r="A28" s="80">
        <v>39940</v>
      </c>
      <c r="B28" s="80" t="s">
        <v>195</v>
      </c>
      <c r="C28" s="79" t="s">
        <v>196</v>
      </c>
      <c r="D28" s="79" t="s">
        <v>209</v>
      </c>
      <c r="E28" s="81">
        <v>-195</v>
      </c>
      <c r="F28" s="81"/>
      <c r="G28" s="81">
        <f>G27+E28+F28</f>
        <v>42205.94000000001</v>
      </c>
      <c r="H28" s="78" t="s">
        <v>122</v>
      </c>
      <c r="I28" s="79" t="s">
        <v>194</v>
      </c>
      <c r="J28" s="79" t="s">
        <v>116</v>
      </c>
      <c r="K28" s="79"/>
    </row>
    <row r="29" spans="1:11" ht="12.75">
      <c r="A29" s="80">
        <v>39959</v>
      </c>
      <c r="B29" s="80" t="s">
        <v>200</v>
      </c>
      <c r="C29" s="79" t="s">
        <v>120</v>
      </c>
      <c r="D29" s="79" t="s">
        <v>209</v>
      </c>
      <c r="E29" s="81"/>
      <c r="F29" s="81">
        <v>624.55</v>
      </c>
      <c r="G29" s="77">
        <f t="shared" si="0"/>
        <v>42830.49000000001</v>
      </c>
      <c r="H29" s="78" t="s">
        <v>18</v>
      </c>
      <c r="I29" s="79" t="s">
        <v>251</v>
      </c>
      <c r="J29" s="79" t="s">
        <v>116</v>
      </c>
      <c r="K29" s="78" t="s">
        <v>252</v>
      </c>
    </row>
    <row r="30" spans="1:11" ht="12.75">
      <c r="A30" s="80">
        <v>39960</v>
      </c>
      <c r="B30" s="80" t="s">
        <v>200</v>
      </c>
      <c r="C30" s="79" t="s">
        <v>265</v>
      </c>
      <c r="D30" s="79" t="s">
        <v>209</v>
      </c>
      <c r="E30" s="81"/>
      <c r="F30" s="81">
        <v>2000</v>
      </c>
      <c r="G30" s="77">
        <f t="shared" si="0"/>
        <v>44830.49000000001</v>
      </c>
      <c r="H30" s="78" t="s">
        <v>123</v>
      </c>
      <c r="I30" s="79"/>
      <c r="J30" s="79" t="s">
        <v>116</v>
      </c>
      <c r="K30" s="78"/>
    </row>
    <row r="31" spans="1:11" ht="12.75">
      <c r="A31" s="80">
        <v>39960</v>
      </c>
      <c r="B31" s="80" t="s">
        <v>267</v>
      </c>
      <c r="C31" s="79" t="s">
        <v>268</v>
      </c>
      <c r="D31" s="79" t="s">
        <v>209</v>
      </c>
      <c r="E31" s="81"/>
      <c r="F31" s="81">
        <v>15.62</v>
      </c>
      <c r="G31" s="77">
        <f t="shared" si="0"/>
        <v>44846.110000000015</v>
      </c>
      <c r="H31" s="78"/>
      <c r="I31" s="79" t="s">
        <v>269</v>
      </c>
      <c r="J31" s="79"/>
      <c r="K31" s="78" t="s">
        <v>271</v>
      </c>
    </row>
    <row r="32" spans="1:11" ht="12.75">
      <c r="A32" s="80">
        <v>39960</v>
      </c>
      <c r="B32" s="80" t="s">
        <v>267</v>
      </c>
      <c r="C32" s="79" t="s">
        <v>268</v>
      </c>
      <c r="D32" s="79" t="s">
        <v>209</v>
      </c>
      <c r="E32" s="81"/>
      <c r="F32" s="81">
        <v>15.62</v>
      </c>
      <c r="G32" s="77">
        <f t="shared" si="0"/>
        <v>44861.73000000002</v>
      </c>
      <c r="H32" s="78"/>
      <c r="I32" s="79" t="s">
        <v>269</v>
      </c>
      <c r="J32" s="79"/>
      <c r="K32" s="78" t="s">
        <v>270</v>
      </c>
    </row>
    <row r="33" spans="1:11" ht="12.75">
      <c r="A33" s="80">
        <v>39960</v>
      </c>
      <c r="B33" s="80" t="s">
        <v>267</v>
      </c>
      <c r="C33" s="79" t="s">
        <v>268</v>
      </c>
      <c r="D33" s="79" t="s">
        <v>209</v>
      </c>
      <c r="E33" s="81"/>
      <c r="F33" s="81">
        <v>34.24</v>
      </c>
      <c r="G33" s="77">
        <f t="shared" si="0"/>
        <v>44895.970000000016</v>
      </c>
      <c r="H33" s="78"/>
      <c r="I33" s="79" t="s">
        <v>269</v>
      </c>
      <c r="J33" s="79"/>
      <c r="K33" s="78" t="s">
        <v>270</v>
      </c>
    </row>
    <row r="34" spans="1:11" ht="12.75">
      <c r="A34" s="80">
        <v>39597</v>
      </c>
      <c r="B34" s="80" t="s">
        <v>200</v>
      </c>
      <c r="C34" s="79" t="s">
        <v>272</v>
      </c>
      <c r="D34" s="79" t="s">
        <v>209</v>
      </c>
      <c r="E34" s="81"/>
      <c r="F34" s="81">
        <f>1500+3000</f>
        <v>4500</v>
      </c>
      <c r="G34" s="81">
        <f t="shared" si="0"/>
        <v>49395.970000000016</v>
      </c>
      <c r="H34" s="78" t="s">
        <v>123</v>
      </c>
      <c r="I34" s="79"/>
      <c r="J34" s="79"/>
      <c r="K34" s="78"/>
    </row>
    <row r="35" spans="1:11" ht="12.75">
      <c r="A35" s="80">
        <v>39975</v>
      </c>
      <c r="B35" s="80" t="s">
        <v>274</v>
      </c>
      <c r="C35" s="79" t="s">
        <v>275</v>
      </c>
      <c r="D35" s="79" t="s">
        <v>209</v>
      </c>
      <c r="E35" s="81">
        <v>-40</v>
      </c>
      <c r="F35" s="81"/>
      <c r="G35" s="81">
        <f t="shared" si="0"/>
        <v>49355.970000000016</v>
      </c>
      <c r="H35" s="78" t="s">
        <v>276</v>
      </c>
      <c r="I35" s="79" t="s">
        <v>277</v>
      </c>
      <c r="J35" s="79" t="s">
        <v>116</v>
      </c>
      <c r="K35" s="78" t="s">
        <v>278</v>
      </c>
    </row>
    <row r="36" spans="1:11" ht="12.75">
      <c r="A36" s="80">
        <v>39975</v>
      </c>
      <c r="B36" s="80" t="s">
        <v>279</v>
      </c>
      <c r="C36" s="79" t="s">
        <v>280</v>
      </c>
      <c r="D36" s="79" t="s">
        <v>209</v>
      </c>
      <c r="E36" s="78">
        <v>-105</v>
      </c>
      <c r="F36" s="81"/>
      <c r="G36" s="81">
        <f t="shared" si="0"/>
        <v>49250.970000000016</v>
      </c>
      <c r="H36" s="78" t="s">
        <v>18</v>
      </c>
      <c r="I36" s="79" t="s">
        <v>277</v>
      </c>
      <c r="J36" s="79" t="s">
        <v>116</v>
      </c>
      <c r="K36" s="78" t="s">
        <v>281</v>
      </c>
    </row>
    <row r="37" spans="1:11" ht="12.75">
      <c r="A37" s="80">
        <v>39975</v>
      </c>
      <c r="B37" s="80" t="s">
        <v>200</v>
      </c>
      <c r="C37" s="79" t="s">
        <v>120</v>
      </c>
      <c r="D37" s="79" t="s">
        <v>209</v>
      </c>
      <c r="E37" s="78"/>
      <c r="F37" s="81">
        <v>837.68</v>
      </c>
      <c r="G37" s="81">
        <f t="shared" si="0"/>
        <v>50088.650000000016</v>
      </c>
      <c r="H37" s="78" t="s">
        <v>18</v>
      </c>
      <c r="I37" s="79"/>
      <c r="J37" s="79"/>
      <c r="K37" s="78"/>
    </row>
    <row r="38" spans="1:11" ht="12.75">
      <c r="A38" s="80">
        <v>39975</v>
      </c>
      <c r="B38" s="80" t="s">
        <v>200</v>
      </c>
      <c r="C38" s="79" t="s">
        <v>282</v>
      </c>
      <c r="D38" s="79" t="s">
        <v>209</v>
      </c>
      <c r="E38" s="78"/>
      <c r="F38" s="81">
        <v>3000</v>
      </c>
      <c r="G38" s="81">
        <f t="shared" si="0"/>
        <v>53088.650000000016</v>
      </c>
      <c r="H38" s="78" t="s">
        <v>123</v>
      </c>
      <c r="I38" s="79"/>
      <c r="J38" s="79"/>
      <c r="K38" s="78"/>
    </row>
    <row r="39" spans="1:11" ht="12.75">
      <c r="A39" s="80">
        <v>39975</v>
      </c>
      <c r="B39" s="80" t="s">
        <v>108</v>
      </c>
      <c r="C39" s="79" t="s">
        <v>293</v>
      </c>
      <c r="D39" s="79" t="s">
        <v>209</v>
      </c>
      <c r="E39" s="81">
        <v>-9.99</v>
      </c>
      <c r="F39" s="81"/>
      <c r="G39" s="81">
        <f aca="true" t="shared" si="1" ref="G39:G66">G38+E39+F39</f>
        <v>53078.66000000002</v>
      </c>
      <c r="H39" s="78"/>
      <c r="I39" s="79"/>
      <c r="J39" s="79"/>
      <c r="K39" s="78"/>
    </row>
    <row r="40" spans="1:11" ht="12.75">
      <c r="A40" s="80">
        <v>39975</v>
      </c>
      <c r="B40" s="80" t="s">
        <v>108</v>
      </c>
      <c r="C40" s="79" t="s">
        <v>294</v>
      </c>
      <c r="D40" s="79" t="s">
        <v>209</v>
      </c>
      <c r="E40" s="81">
        <v>-94.59</v>
      </c>
      <c r="F40" s="81"/>
      <c r="G40" s="81">
        <f t="shared" si="1"/>
        <v>52984.07000000002</v>
      </c>
      <c r="H40" s="78"/>
      <c r="I40" s="79"/>
      <c r="J40" s="79"/>
      <c r="K40" s="78"/>
    </row>
    <row r="41" spans="1:11" ht="12.75">
      <c r="A41" s="80">
        <v>39975</v>
      </c>
      <c r="B41" s="80" t="s">
        <v>108</v>
      </c>
      <c r="C41" s="79" t="s">
        <v>295</v>
      </c>
      <c r="D41" s="79" t="s">
        <v>209</v>
      </c>
      <c r="E41" s="78">
        <v>-96.3</v>
      </c>
      <c r="F41" s="81"/>
      <c r="G41" s="81">
        <f t="shared" si="1"/>
        <v>52887.77000000002</v>
      </c>
      <c r="H41" s="78"/>
      <c r="I41" s="79"/>
      <c r="J41" s="79"/>
      <c r="K41" s="78"/>
    </row>
    <row r="42" spans="1:11" ht="12.75">
      <c r="A42" s="80">
        <v>39975</v>
      </c>
      <c r="B42" s="80" t="s">
        <v>108</v>
      </c>
      <c r="C42" s="79" t="s">
        <v>295</v>
      </c>
      <c r="D42" s="79" t="s">
        <v>209</v>
      </c>
      <c r="E42" s="81">
        <v>-105.15</v>
      </c>
      <c r="F42" s="81"/>
      <c r="G42" s="81">
        <f t="shared" si="1"/>
        <v>52782.62000000002</v>
      </c>
      <c r="H42" s="78"/>
      <c r="I42" s="79"/>
      <c r="J42" s="79"/>
      <c r="K42" s="78"/>
    </row>
    <row r="43" spans="1:11" ht="12.75">
      <c r="A43" s="80">
        <v>39977</v>
      </c>
      <c r="B43" s="80" t="s">
        <v>108</v>
      </c>
      <c r="C43" s="79" t="s">
        <v>295</v>
      </c>
      <c r="D43" s="79" t="s">
        <v>209</v>
      </c>
      <c r="E43" s="81">
        <v>-30.65</v>
      </c>
      <c r="F43" s="81"/>
      <c r="G43" s="81">
        <f t="shared" si="1"/>
        <v>52751.970000000016</v>
      </c>
      <c r="H43" s="78"/>
      <c r="I43" s="79"/>
      <c r="J43" s="79"/>
      <c r="K43" s="78"/>
    </row>
    <row r="44" spans="1:11" ht="12.75">
      <c r="A44" s="80">
        <v>39976</v>
      </c>
      <c r="B44" s="80" t="s">
        <v>108</v>
      </c>
      <c r="C44" s="79" t="s">
        <v>295</v>
      </c>
      <c r="D44" s="79" t="s">
        <v>209</v>
      </c>
      <c r="E44" s="78">
        <v>-45.92</v>
      </c>
      <c r="F44" s="81"/>
      <c r="G44" s="81">
        <f t="shared" si="1"/>
        <v>52706.05000000002</v>
      </c>
      <c r="H44" s="78"/>
      <c r="I44" s="79"/>
      <c r="J44" s="79"/>
      <c r="K44" s="78"/>
    </row>
    <row r="45" spans="1:11" ht="12.75">
      <c r="A45" s="80">
        <v>39988</v>
      </c>
      <c r="B45" s="80" t="s">
        <v>200</v>
      </c>
      <c r="C45" s="79" t="s">
        <v>296</v>
      </c>
      <c r="D45" s="79" t="s">
        <v>209</v>
      </c>
      <c r="E45" s="81"/>
      <c r="F45" s="81">
        <v>1500</v>
      </c>
      <c r="G45" s="81">
        <f t="shared" si="1"/>
        <v>54206.05000000002</v>
      </c>
      <c r="H45" s="78"/>
      <c r="I45" s="79"/>
      <c r="J45" s="79"/>
      <c r="K45" s="78"/>
    </row>
    <row r="46" spans="1:11" ht="12.75">
      <c r="A46" s="80">
        <v>39990</v>
      </c>
      <c r="B46" s="80" t="s">
        <v>108</v>
      </c>
      <c r="C46" s="79" t="s">
        <v>297</v>
      </c>
      <c r="D46" s="79" t="s">
        <v>209</v>
      </c>
      <c r="E46" s="81">
        <v>-500</v>
      </c>
      <c r="F46" s="81"/>
      <c r="G46" s="81">
        <f t="shared" si="1"/>
        <v>53706.05000000002</v>
      </c>
      <c r="H46" s="78" t="s">
        <v>298</v>
      </c>
      <c r="I46" s="79" t="s">
        <v>299</v>
      </c>
      <c r="J46" s="79"/>
      <c r="K46" s="78"/>
    </row>
    <row r="47" spans="1:11" ht="12.75">
      <c r="A47" s="80">
        <v>40003</v>
      </c>
      <c r="B47" s="80" t="s">
        <v>300</v>
      </c>
      <c r="C47" s="79" t="s">
        <v>301</v>
      </c>
      <c r="D47" s="79" t="s">
        <v>209</v>
      </c>
      <c r="E47" s="78">
        <v>-35</v>
      </c>
      <c r="F47" s="81"/>
      <c r="G47" s="81">
        <f t="shared" si="1"/>
        <v>53671.05000000002</v>
      </c>
      <c r="H47" s="78"/>
      <c r="I47" s="79"/>
      <c r="J47" s="79"/>
      <c r="K47" s="78"/>
    </row>
    <row r="48" spans="1:11" ht="12.75">
      <c r="A48" s="80">
        <v>40035</v>
      </c>
      <c r="B48" s="80" t="s">
        <v>244</v>
      </c>
      <c r="C48" s="79" t="s">
        <v>302</v>
      </c>
      <c r="D48" s="79" t="s">
        <v>209</v>
      </c>
      <c r="E48" s="78"/>
      <c r="F48" s="81">
        <v>750</v>
      </c>
      <c r="G48" s="81">
        <f t="shared" si="1"/>
        <v>54421.05000000002</v>
      </c>
      <c r="H48" s="78"/>
      <c r="I48" s="79"/>
      <c r="J48" s="79"/>
      <c r="K48" s="78"/>
    </row>
    <row r="49" spans="1:11" ht="12.75">
      <c r="A49" s="80">
        <v>40067</v>
      </c>
      <c r="B49" s="80" t="s">
        <v>303</v>
      </c>
      <c r="C49" s="79" t="s">
        <v>304</v>
      </c>
      <c r="D49" s="79" t="s">
        <v>209</v>
      </c>
      <c r="E49" s="78">
        <v>-100</v>
      </c>
      <c r="F49" s="81"/>
      <c r="G49" s="81">
        <f t="shared" si="1"/>
        <v>54321.05000000002</v>
      </c>
      <c r="H49" s="78" t="s">
        <v>305</v>
      </c>
      <c r="I49" s="79" t="s">
        <v>306</v>
      </c>
      <c r="J49" s="79"/>
      <c r="K49" s="78"/>
    </row>
    <row r="50" spans="1:11" ht="12.75">
      <c r="A50" s="80">
        <v>40092</v>
      </c>
      <c r="B50" s="80" t="s">
        <v>108</v>
      </c>
      <c r="C50" s="79" t="s">
        <v>297</v>
      </c>
      <c r="D50" s="79" t="s">
        <v>209</v>
      </c>
      <c r="E50" s="78">
        <v>-1000</v>
      </c>
      <c r="F50" s="81"/>
      <c r="G50" s="81">
        <f t="shared" si="1"/>
        <v>53321.05000000002</v>
      </c>
      <c r="H50" s="78"/>
      <c r="I50" s="79" t="s">
        <v>299</v>
      </c>
      <c r="J50" s="79"/>
      <c r="K50" s="78"/>
    </row>
    <row r="51" spans="1:11" ht="12.75">
      <c r="A51" s="80">
        <v>40116</v>
      </c>
      <c r="B51" s="80" t="s">
        <v>108</v>
      </c>
      <c r="C51" s="79" t="s">
        <v>307</v>
      </c>
      <c r="D51" s="79" t="s">
        <v>209</v>
      </c>
      <c r="E51" s="78">
        <v>-500</v>
      </c>
      <c r="F51" s="81"/>
      <c r="G51" s="81">
        <f t="shared" si="1"/>
        <v>52821.05000000002</v>
      </c>
      <c r="H51" s="78"/>
      <c r="I51" s="79"/>
      <c r="J51" s="79"/>
      <c r="K51" s="78"/>
    </row>
    <row r="52" spans="1:11" ht="12.75">
      <c r="A52" s="80">
        <v>40119</v>
      </c>
      <c r="B52" s="80" t="s">
        <v>108</v>
      </c>
      <c r="C52" s="79" t="s">
        <v>308</v>
      </c>
      <c r="D52" s="79" t="s">
        <v>209</v>
      </c>
      <c r="E52" s="78">
        <v>-808.5</v>
      </c>
      <c r="F52" s="81"/>
      <c r="G52" s="81">
        <f t="shared" si="1"/>
        <v>52012.55000000002</v>
      </c>
      <c r="H52" s="78" t="s">
        <v>309</v>
      </c>
      <c r="I52" s="79" t="s">
        <v>306</v>
      </c>
      <c r="J52" s="79"/>
      <c r="K52" s="78"/>
    </row>
    <row r="53" spans="1:11" ht="12.75">
      <c r="A53" s="80">
        <v>40126</v>
      </c>
      <c r="B53" s="80" t="s">
        <v>108</v>
      </c>
      <c r="C53" s="79" t="s">
        <v>310</v>
      </c>
      <c r="D53" s="79" t="s">
        <v>209</v>
      </c>
      <c r="E53" s="78">
        <v>-2000</v>
      </c>
      <c r="F53" s="81"/>
      <c r="G53" s="81">
        <f t="shared" si="1"/>
        <v>50012.55000000002</v>
      </c>
      <c r="H53" s="78"/>
      <c r="I53" s="79"/>
      <c r="J53" s="79"/>
      <c r="K53" s="78"/>
    </row>
    <row r="54" spans="1:11" ht="12.75">
      <c r="A54" s="80">
        <v>40133</v>
      </c>
      <c r="B54" s="80" t="s">
        <v>108</v>
      </c>
      <c r="C54" s="79" t="s">
        <v>311</v>
      </c>
      <c r="D54" s="79" t="s">
        <v>209</v>
      </c>
      <c r="E54" s="81">
        <v>-53.55</v>
      </c>
      <c r="F54" s="81"/>
      <c r="G54" s="81">
        <f t="shared" si="1"/>
        <v>49959.000000000015</v>
      </c>
      <c r="H54" s="78"/>
      <c r="I54" s="79"/>
      <c r="J54" s="79"/>
      <c r="K54" s="78"/>
    </row>
    <row r="55" spans="1:11" ht="12.75">
      <c r="A55" s="80">
        <v>40133</v>
      </c>
      <c r="B55" s="80" t="s">
        <v>108</v>
      </c>
      <c r="C55" s="79" t="s">
        <v>311</v>
      </c>
      <c r="D55" s="79" t="s">
        <v>209</v>
      </c>
      <c r="E55" s="81">
        <v>-53.55</v>
      </c>
      <c r="F55" s="81"/>
      <c r="G55" s="81">
        <f t="shared" si="1"/>
        <v>49905.45000000001</v>
      </c>
      <c r="H55" s="78"/>
      <c r="I55" s="79"/>
      <c r="J55" s="79"/>
      <c r="K55" s="78"/>
    </row>
    <row r="56" spans="1:11" ht="12.75">
      <c r="A56" s="80">
        <v>40136</v>
      </c>
      <c r="B56" s="80" t="s">
        <v>200</v>
      </c>
      <c r="C56" s="79" t="s">
        <v>296</v>
      </c>
      <c r="D56" s="79" t="s">
        <v>209</v>
      </c>
      <c r="E56" s="81"/>
      <c r="F56" s="81">
        <v>120</v>
      </c>
      <c r="G56" s="81">
        <f t="shared" si="1"/>
        <v>50025.45000000001</v>
      </c>
      <c r="H56" s="78"/>
      <c r="I56" s="79"/>
      <c r="J56" s="79"/>
      <c r="K56" s="78"/>
    </row>
    <row r="57" spans="1:11" ht="12.75">
      <c r="A57" s="80">
        <v>40140</v>
      </c>
      <c r="B57" s="80" t="s">
        <v>200</v>
      </c>
      <c r="C57" s="79" t="s">
        <v>302</v>
      </c>
      <c r="D57" s="79" t="s">
        <v>209</v>
      </c>
      <c r="E57" s="81"/>
      <c r="F57" s="81">
        <v>2209.7</v>
      </c>
      <c r="G57" s="81">
        <f t="shared" si="1"/>
        <v>52235.15000000001</v>
      </c>
      <c r="H57" s="78"/>
      <c r="I57" s="79"/>
      <c r="J57" s="79"/>
      <c r="K57" s="78"/>
    </row>
    <row r="58" spans="1:11" ht="12.75">
      <c r="A58" s="80">
        <v>40140</v>
      </c>
      <c r="B58" s="80" t="s">
        <v>108</v>
      </c>
      <c r="C58" s="79" t="s">
        <v>310</v>
      </c>
      <c r="D58" s="79" t="s">
        <v>209</v>
      </c>
      <c r="E58" s="81">
        <v>-4000</v>
      </c>
      <c r="F58" s="81"/>
      <c r="G58" s="81">
        <f t="shared" si="1"/>
        <v>48235.15000000001</v>
      </c>
      <c r="H58" s="78"/>
      <c r="I58" s="79"/>
      <c r="J58" s="79"/>
      <c r="K58" s="78"/>
    </row>
    <row r="59" spans="1:11" ht="12.75">
      <c r="A59" s="80">
        <v>40149</v>
      </c>
      <c r="B59" s="80" t="s">
        <v>108</v>
      </c>
      <c r="C59" s="79" t="s">
        <v>311</v>
      </c>
      <c r="D59" s="79" t="s">
        <v>209</v>
      </c>
      <c r="E59" s="81">
        <v>-53.55</v>
      </c>
      <c r="F59" s="81"/>
      <c r="G59" s="81">
        <f t="shared" si="1"/>
        <v>48181.600000000006</v>
      </c>
      <c r="H59" s="78"/>
      <c r="I59" s="79"/>
      <c r="J59" s="79"/>
      <c r="K59" s="78"/>
    </row>
    <row r="60" spans="1:11" ht="12.75">
      <c r="A60" s="80">
        <v>40149</v>
      </c>
      <c r="B60" s="80" t="s">
        <v>108</v>
      </c>
      <c r="C60" s="79" t="s">
        <v>312</v>
      </c>
      <c r="D60" s="79" t="s">
        <v>209</v>
      </c>
      <c r="E60" s="81">
        <v>-52.5</v>
      </c>
      <c r="F60" s="81"/>
      <c r="G60" s="81">
        <f t="shared" si="1"/>
        <v>48129.100000000006</v>
      </c>
      <c r="H60" s="78"/>
      <c r="I60" s="79"/>
      <c r="J60" s="79"/>
      <c r="K60" s="78"/>
    </row>
    <row r="61" spans="1:11" ht="12.75">
      <c r="A61" s="80">
        <v>40149</v>
      </c>
      <c r="B61" s="80" t="s">
        <v>108</v>
      </c>
      <c r="C61" s="79" t="s">
        <v>312</v>
      </c>
      <c r="D61" s="79" t="s">
        <v>209</v>
      </c>
      <c r="E61" s="81">
        <v>-78.75</v>
      </c>
      <c r="F61" s="81"/>
      <c r="G61" s="81">
        <f t="shared" si="1"/>
        <v>48050.350000000006</v>
      </c>
      <c r="H61" s="78"/>
      <c r="I61" s="79"/>
      <c r="J61" s="79"/>
      <c r="K61" s="78"/>
    </row>
    <row r="62" spans="1:11" ht="12.75">
      <c r="A62" s="80">
        <v>40149</v>
      </c>
      <c r="B62" s="80" t="s">
        <v>108</v>
      </c>
      <c r="C62" s="79" t="s">
        <v>313</v>
      </c>
      <c r="D62" s="79" t="s">
        <v>209</v>
      </c>
      <c r="E62" s="81">
        <v>-196.98</v>
      </c>
      <c r="F62" s="81"/>
      <c r="G62" s="81">
        <f t="shared" si="1"/>
        <v>47853.37</v>
      </c>
      <c r="H62" s="78"/>
      <c r="I62" s="79"/>
      <c r="J62" s="79"/>
      <c r="K62" s="78"/>
    </row>
    <row r="63" spans="1:11" ht="12.75">
      <c r="A63" s="80">
        <v>40151</v>
      </c>
      <c r="B63" s="80" t="s">
        <v>200</v>
      </c>
      <c r="C63" s="79" t="s">
        <v>296</v>
      </c>
      <c r="D63" s="79" t="s">
        <v>209</v>
      </c>
      <c r="E63" s="81"/>
      <c r="F63" s="81">
        <v>50</v>
      </c>
      <c r="G63" s="81">
        <f t="shared" si="1"/>
        <v>47903.37</v>
      </c>
      <c r="H63" s="78"/>
      <c r="I63" s="79"/>
      <c r="J63" s="79"/>
      <c r="K63" s="78"/>
    </row>
    <row r="64" spans="1:11" ht="12.75">
      <c r="A64" s="80">
        <v>40164</v>
      </c>
      <c r="B64" s="80" t="s">
        <v>314</v>
      </c>
      <c r="C64" s="79" t="s">
        <v>315</v>
      </c>
      <c r="D64" s="79"/>
      <c r="E64" s="81">
        <v>-1796.44</v>
      </c>
      <c r="F64" s="81"/>
      <c r="G64" s="81">
        <f t="shared" si="1"/>
        <v>46106.93</v>
      </c>
      <c r="H64" s="78"/>
      <c r="I64" s="79"/>
      <c r="J64" s="79"/>
      <c r="K64" s="78"/>
    </row>
    <row r="65" spans="1:11" ht="12.75">
      <c r="A65" s="80"/>
      <c r="B65" s="80"/>
      <c r="C65" s="79"/>
      <c r="D65" s="79"/>
      <c r="E65" s="81"/>
      <c r="F65" s="81"/>
      <c r="G65" s="81">
        <f t="shared" si="1"/>
        <v>46106.93</v>
      </c>
      <c r="H65" s="78"/>
      <c r="I65" s="79"/>
      <c r="J65" s="79"/>
      <c r="K65" s="78"/>
    </row>
    <row r="66" spans="1:11" ht="12.75">
      <c r="A66" s="80"/>
      <c r="B66" s="80"/>
      <c r="C66" s="79"/>
      <c r="D66" s="79"/>
      <c r="E66" s="78"/>
      <c r="F66" s="81"/>
      <c r="G66" s="81">
        <f t="shared" si="1"/>
        <v>46106.93</v>
      </c>
      <c r="H66" s="78"/>
      <c r="I66" s="79"/>
      <c r="J66" s="79"/>
      <c r="K66" s="78"/>
    </row>
    <row r="67" spans="1:11" ht="12.75">
      <c r="A67" s="88"/>
      <c r="B67" s="88"/>
      <c r="C67" s="89"/>
      <c r="D67" s="89"/>
      <c r="E67" s="92"/>
      <c r="F67" s="90"/>
      <c r="G67" s="91"/>
      <c r="H67" s="92"/>
      <c r="I67" s="89"/>
      <c r="J67" s="89"/>
      <c r="K67" s="92"/>
    </row>
    <row r="68" spans="1:10" ht="12.75">
      <c r="A68" s="25"/>
      <c r="B68" s="25"/>
      <c r="E68" s="38"/>
      <c r="H68" s="39"/>
      <c r="I68" s="9"/>
      <c r="J68" s="9"/>
    </row>
    <row r="69" spans="1:10" ht="12.75">
      <c r="A69" s="25" t="s">
        <v>264</v>
      </c>
      <c r="B69" s="25"/>
      <c r="E69" s="38">
        <f>SUM(E5:E68)</f>
        <v>-15452.869999999997</v>
      </c>
      <c r="F69" s="38">
        <f>SUM(F5:F68)</f>
        <v>24666.34</v>
      </c>
      <c r="H69" s="39"/>
      <c r="I69" s="9"/>
      <c r="J69" s="9"/>
    </row>
    <row r="70" spans="1:12" ht="12.75">
      <c r="A70" s="29" t="s">
        <v>124</v>
      </c>
      <c r="B70" s="30"/>
      <c r="C70" s="31"/>
      <c r="D70" s="31"/>
      <c r="E70" s="40"/>
      <c r="F70" s="40"/>
      <c r="G70" s="32">
        <f>G64-F64</f>
        <v>46106.93</v>
      </c>
      <c r="H70" s="41"/>
      <c r="I70" s="31"/>
      <c r="J70" s="31"/>
      <c r="K70" s="31"/>
      <c r="L70" s="31"/>
    </row>
    <row r="71" spans="1:10" ht="12.75">
      <c r="A71" s="25"/>
      <c r="B71" s="25"/>
      <c r="E71" s="38"/>
      <c r="G71" s="84"/>
      <c r="H71" s="39"/>
      <c r="I71" s="9"/>
      <c r="J71" s="9"/>
    </row>
    <row r="72" spans="1:10" ht="12.75">
      <c r="A72" s="25"/>
      <c r="B72" s="25"/>
      <c r="E72" s="38"/>
      <c r="H72" s="39"/>
      <c r="I72" s="9"/>
      <c r="J72" s="9"/>
    </row>
    <row r="73" spans="1:10" ht="12.75">
      <c r="A73" s="25"/>
      <c r="B73" s="25"/>
      <c r="E73" s="38"/>
      <c r="H73" s="39"/>
      <c r="I73" s="9"/>
      <c r="J73" s="9"/>
    </row>
    <row r="74" spans="1:10" ht="12.75">
      <c r="A74" s="28" t="s">
        <v>34</v>
      </c>
      <c r="B74" s="25"/>
      <c r="E74" s="38"/>
      <c r="H74" s="39"/>
      <c r="I74" s="9"/>
      <c r="J74" s="9"/>
    </row>
    <row r="75" spans="1:10" ht="12.75">
      <c r="A75" s="25"/>
      <c r="B75" s="25"/>
      <c r="C75" t="s">
        <v>118</v>
      </c>
      <c r="E75" s="38"/>
      <c r="F75" s="38">
        <v>1500</v>
      </c>
      <c r="H75" s="39"/>
      <c r="I75" s="9"/>
      <c r="J75" s="9"/>
    </row>
    <row r="76" spans="1:10" ht="12.75">
      <c r="A76" s="25"/>
      <c r="B76" s="25"/>
      <c r="E76" s="38"/>
      <c r="H76" s="39"/>
      <c r="I76" s="9"/>
      <c r="J76" s="9"/>
    </row>
    <row r="77" spans="1:12" ht="12.75">
      <c r="A77" s="29" t="s">
        <v>125</v>
      </c>
      <c r="B77" s="30"/>
      <c r="C77" s="31"/>
      <c r="D77" s="31"/>
      <c r="E77" s="40"/>
      <c r="F77" s="40"/>
      <c r="G77" s="32">
        <f>F75</f>
        <v>1500</v>
      </c>
      <c r="H77" s="41"/>
      <c r="I77" s="31"/>
      <c r="J77" s="31"/>
      <c r="K77" s="31"/>
      <c r="L77" s="31"/>
    </row>
    <row r="78" spans="1:10" ht="12.75">
      <c r="A78" s="25"/>
      <c r="B78" s="25"/>
      <c r="E78" s="38"/>
      <c r="H78" s="39"/>
      <c r="I78" s="9"/>
      <c r="J78" s="9"/>
    </row>
    <row r="79" spans="1:10" ht="12.75">
      <c r="A79" s="28" t="s">
        <v>202</v>
      </c>
      <c r="B79" s="25"/>
      <c r="E79" s="38"/>
      <c r="H79" s="39"/>
      <c r="I79" s="9"/>
      <c r="J79" s="9"/>
    </row>
    <row r="80" spans="1:11" ht="12.75">
      <c r="A80" s="25"/>
      <c r="B80" s="25"/>
      <c r="E80" s="38"/>
      <c r="H80" s="39"/>
      <c r="I80" s="9"/>
      <c r="J80" s="9"/>
      <c r="K80" s="39"/>
    </row>
    <row r="81" spans="1:11" ht="12.75">
      <c r="A81" s="25"/>
      <c r="B81" s="25"/>
      <c r="E81" s="38"/>
      <c r="H81" s="39"/>
      <c r="I81" s="9"/>
      <c r="J81" s="9"/>
      <c r="K81" s="39"/>
    </row>
    <row r="82" spans="1:11" ht="12.75">
      <c r="A82" s="25"/>
      <c r="B82" s="25"/>
      <c r="E82" s="38"/>
      <c r="H82" s="39"/>
      <c r="I82" s="9"/>
      <c r="J82" s="9"/>
      <c r="K82" s="39"/>
    </row>
    <row r="83" spans="1:11" ht="12.75">
      <c r="A83" s="25"/>
      <c r="B83" s="25"/>
      <c r="E83" s="38"/>
      <c r="H83" s="39"/>
      <c r="I83" s="9"/>
      <c r="J83" s="9"/>
      <c r="K83" s="39"/>
    </row>
    <row r="84" spans="1:10" ht="12.75">
      <c r="A84" s="25"/>
      <c r="B84" s="25"/>
      <c r="E84" s="38"/>
      <c r="H84" s="39"/>
      <c r="I84" s="9"/>
      <c r="J84" s="9"/>
    </row>
    <row r="85" spans="1:12" ht="12.75">
      <c r="A85" s="29" t="s">
        <v>127</v>
      </c>
      <c r="B85" s="30"/>
      <c r="C85" s="31"/>
      <c r="D85" s="31"/>
      <c r="E85" s="31"/>
      <c r="F85" s="40"/>
      <c r="G85" s="32" t="e">
        <f>#REF!</f>
        <v>#REF!</v>
      </c>
      <c r="H85" s="41"/>
      <c r="I85" s="31"/>
      <c r="J85" s="31"/>
      <c r="K85" s="31"/>
      <c r="L85" s="31"/>
    </row>
    <row r="86" spans="1:10" ht="12.75">
      <c r="A86" s="25"/>
      <c r="B86" s="25"/>
      <c r="E86" s="38"/>
      <c r="H86" s="39"/>
      <c r="I86" s="9"/>
      <c r="J86" s="9"/>
    </row>
    <row r="87" spans="1:10" ht="12.75">
      <c r="A87" s="28" t="s">
        <v>203</v>
      </c>
      <c r="B87" s="25"/>
      <c r="E87" s="38"/>
      <c r="H87" s="39"/>
      <c r="I87" s="9"/>
      <c r="J87" s="9"/>
    </row>
    <row r="88" spans="1:12" ht="12.75">
      <c r="A88" s="33" t="s">
        <v>126</v>
      </c>
      <c r="B88" s="31"/>
      <c r="C88" s="31"/>
      <c r="D88" s="31"/>
      <c r="E88" s="40"/>
      <c r="F88" s="40"/>
      <c r="G88" s="32">
        <v>0</v>
      </c>
      <c r="H88" s="40"/>
      <c r="I88" s="31"/>
      <c r="J88" s="31"/>
      <c r="K88" s="31"/>
      <c r="L88" s="31"/>
    </row>
    <row r="89" ht="12.75">
      <c r="E89" s="38"/>
    </row>
    <row r="90" ht="12.75">
      <c r="E90" s="38"/>
    </row>
    <row r="91" ht="12.75">
      <c r="E91" s="38"/>
    </row>
    <row r="92" ht="12.75">
      <c r="E92" s="38"/>
    </row>
    <row r="93" ht="12.75">
      <c r="E93" s="38"/>
    </row>
    <row r="94" ht="12.75">
      <c r="E94" s="38"/>
    </row>
    <row r="95" ht="12.75">
      <c r="E95" s="38"/>
    </row>
    <row r="96" ht="12.75">
      <c r="E96" s="38"/>
    </row>
    <row r="97" ht="12.75">
      <c r="E97" s="38"/>
    </row>
    <row r="98" ht="12.75">
      <c r="E98" s="38"/>
    </row>
    <row r="99" ht="12.75">
      <c r="E99" s="38"/>
    </row>
    <row r="100" ht="12.75">
      <c r="E100" s="38"/>
    </row>
    <row r="101" ht="12.75">
      <c r="E101" s="38"/>
    </row>
    <row r="102" ht="12.75">
      <c r="E102" s="38"/>
    </row>
    <row r="103" ht="12.75">
      <c r="E103" s="38"/>
    </row>
    <row r="104" ht="12.75">
      <c r="E104" s="38"/>
    </row>
    <row r="107" ht="12.75">
      <c r="A107" t="s">
        <v>15</v>
      </c>
    </row>
    <row r="108" ht="12.75">
      <c r="C108" t="s">
        <v>4</v>
      </c>
    </row>
    <row r="109" ht="12.75">
      <c r="C109" t="s">
        <v>5</v>
      </c>
    </row>
    <row r="110" ht="12.75">
      <c r="C110" t="s">
        <v>18</v>
      </c>
    </row>
    <row r="111" ht="12.75">
      <c r="C111" t="s">
        <v>19</v>
      </c>
    </row>
    <row r="112" ht="12.75">
      <c r="C112" t="s">
        <v>6</v>
      </c>
    </row>
    <row r="113" ht="12.75">
      <c r="C113" t="s">
        <v>20</v>
      </c>
    </row>
    <row r="115" ht="12.75">
      <c r="A115" t="s">
        <v>21</v>
      </c>
    </row>
    <row r="116" ht="12.75">
      <c r="C116" t="s">
        <v>7</v>
      </c>
    </row>
    <row r="117" ht="12.75">
      <c r="C117" t="s">
        <v>8</v>
      </c>
    </row>
    <row r="118" ht="12.75">
      <c r="C118" t="s">
        <v>9</v>
      </c>
    </row>
    <row r="119" ht="12.75">
      <c r="C119" t="s">
        <v>10</v>
      </c>
    </row>
    <row r="120" ht="12.75">
      <c r="C120" t="s">
        <v>11</v>
      </c>
    </row>
    <row r="121" ht="12.75">
      <c r="C121" t="s">
        <v>23</v>
      </c>
    </row>
    <row r="122" ht="12.75">
      <c r="C122" t="s">
        <v>12</v>
      </c>
    </row>
    <row r="123" ht="12.75">
      <c r="C123" t="s">
        <v>13</v>
      </c>
    </row>
    <row r="124" ht="12.75">
      <c r="C124" t="s">
        <v>22</v>
      </c>
    </row>
  </sheetData>
  <printOptions/>
  <pageMargins left="0.75" right="0.75" top="1" bottom="1" header="0.5" footer="0.5"/>
  <pageSetup fitToHeight="1" fitToWidth="1" horizontalDpi="300" verticalDpi="300" orientation="landscape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90" zoomScaleNormal="90" workbookViewId="0" topLeftCell="A1">
      <selection activeCell="D4" sqref="D4"/>
    </sheetView>
  </sheetViews>
  <sheetFormatPr defaultColWidth="9.140625" defaultRowHeight="12.75"/>
  <cols>
    <col min="1" max="2" width="21.140625" style="7" customWidth="1"/>
    <col min="3" max="3" width="36.140625" style="7" customWidth="1"/>
    <col min="4" max="4" width="32.7109375" style="7" bestFit="1" customWidth="1"/>
    <col min="5" max="5" width="31.7109375" style="7" bestFit="1" customWidth="1"/>
    <col min="6" max="6" width="17.421875" style="7" customWidth="1"/>
    <col min="7" max="7" width="21.7109375" style="7" customWidth="1"/>
    <col min="8" max="8" width="9.00390625" style="7" bestFit="1" customWidth="1"/>
    <col min="9" max="9" width="32.7109375" style="7" customWidth="1"/>
    <col min="10" max="10" width="15.00390625" style="7" bestFit="1" customWidth="1"/>
    <col min="11" max="12" width="9.7109375" style="7" bestFit="1" customWidth="1"/>
    <col min="13" max="13" width="7.28125" style="7" bestFit="1" customWidth="1"/>
    <col min="14" max="14" width="13.00390625" style="7" bestFit="1" customWidth="1"/>
    <col min="15" max="16384" width="9.140625" style="7" customWidth="1"/>
  </cols>
  <sheetData>
    <row r="1" ht="18">
      <c r="A1" s="17" t="s">
        <v>99</v>
      </c>
    </row>
    <row r="3" spans="1:14" ht="18">
      <c r="A3" s="17" t="s">
        <v>25</v>
      </c>
      <c r="B3" s="17" t="s">
        <v>26</v>
      </c>
      <c r="C3" s="17" t="s">
        <v>27</v>
      </c>
      <c r="D3" s="17" t="s">
        <v>28</v>
      </c>
      <c r="E3" s="17" t="s">
        <v>29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0</v>
      </c>
      <c r="M3" s="17" t="s">
        <v>36</v>
      </c>
      <c r="N3" s="17" t="s">
        <v>37</v>
      </c>
    </row>
    <row r="4" spans="1:12" s="10" customFormat="1" ht="14.25">
      <c r="A4" s="13" t="s">
        <v>38</v>
      </c>
      <c r="B4" s="13" t="s">
        <v>39</v>
      </c>
      <c r="C4" s="10" t="s">
        <v>40</v>
      </c>
      <c r="D4" s="12" t="s">
        <v>41</v>
      </c>
      <c r="E4" s="10" t="s">
        <v>42</v>
      </c>
      <c r="G4" s="14">
        <v>500</v>
      </c>
      <c r="H4" s="10" t="s">
        <v>43</v>
      </c>
      <c r="I4" s="10" t="str">
        <f aca="true" t="shared" si="0" ref="I4:I14">E4</f>
        <v>berglund@FOXNEWS.COM </v>
      </c>
      <c r="J4" s="18">
        <f aca="true" t="shared" si="1" ref="J4:J15">G4</f>
        <v>500</v>
      </c>
      <c r="K4" s="10" t="s">
        <v>44</v>
      </c>
      <c r="L4" s="19">
        <v>39938</v>
      </c>
    </row>
    <row r="5" spans="1:14" s="10" customFormat="1" ht="15">
      <c r="A5" s="13" t="s">
        <v>38</v>
      </c>
      <c r="B5" s="13" t="s">
        <v>45</v>
      </c>
      <c r="C5" s="11" t="s">
        <v>46</v>
      </c>
      <c r="D5" s="11" t="s">
        <v>47</v>
      </c>
      <c r="E5" s="11" t="s">
        <v>48</v>
      </c>
      <c r="F5" s="11"/>
      <c r="G5" s="15">
        <v>1000</v>
      </c>
      <c r="H5" s="11" t="s">
        <v>49</v>
      </c>
      <c r="I5" s="10" t="str">
        <f t="shared" si="0"/>
        <v>Lindsay_Mather@discovery.com</v>
      </c>
      <c r="J5" s="18">
        <f t="shared" si="1"/>
        <v>1000</v>
      </c>
      <c r="K5" s="10" t="s">
        <v>44</v>
      </c>
      <c r="L5" s="19">
        <v>39938</v>
      </c>
      <c r="M5" s="16"/>
      <c r="N5" s="20"/>
    </row>
    <row r="6" spans="1:14" s="10" customFormat="1" ht="15">
      <c r="A6" s="55" t="s">
        <v>38</v>
      </c>
      <c r="B6" s="55" t="s">
        <v>50</v>
      </c>
      <c r="C6" s="60" t="s">
        <v>51</v>
      </c>
      <c r="D6" s="60" t="s">
        <v>52</v>
      </c>
      <c r="E6" s="63" t="s">
        <v>53</v>
      </c>
      <c r="F6" s="60" t="s">
        <v>54</v>
      </c>
      <c r="G6" s="59">
        <v>1000</v>
      </c>
      <c r="H6" s="60" t="s">
        <v>49</v>
      </c>
      <c r="I6" s="71" t="s">
        <v>242</v>
      </c>
      <c r="J6" s="61">
        <f t="shared" si="1"/>
        <v>1000</v>
      </c>
      <c r="K6" s="58" t="s">
        <v>44</v>
      </c>
      <c r="L6" s="62">
        <v>39938</v>
      </c>
      <c r="M6" s="59" t="s">
        <v>209</v>
      </c>
      <c r="N6" s="65">
        <v>39946</v>
      </c>
    </row>
    <row r="7" spans="1:14" s="10" customFormat="1" ht="14.25">
      <c r="A7" s="55" t="s">
        <v>38</v>
      </c>
      <c r="B7" s="55" t="s">
        <v>55</v>
      </c>
      <c r="C7" s="56" t="s">
        <v>56</v>
      </c>
      <c r="D7" s="56" t="s">
        <v>57</v>
      </c>
      <c r="E7" s="57" t="s">
        <v>58</v>
      </c>
      <c r="F7" s="58" t="s">
        <v>59</v>
      </c>
      <c r="G7" s="59">
        <v>1000</v>
      </c>
      <c r="H7" s="60" t="s">
        <v>49</v>
      </c>
      <c r="I7" s="58" t="str">
        <f t="shared" si="0"/>
        <v>gfiggis@reelzchannel.com</v>
      </c>
      <c r="J7" s="61">
        <f t="shared" si="1"/>
        <v>1000</v>
      </c>
      <c r="K7" s="58" t="s">
        <v>44</v>
      </c>
      <c r="L7" s="62">
        <v>39938</v>
      </c>
      <c r="M7" s="58" t="s">
        <v>60</v>
      </c>
      <c r="N7" s="62">
        <v>39940</v>
      </c>
    </row>
    <row r="8" spans="1:14" s="10" customFormat="1" ht="15">
      <c r="A8" s="55" t="s">
        <v>38</v>
      </c>
      <c r="B8" s="55" t="s">
        <v>61</v>
      </c>
      <c r="C8" s="60" t="s">
        <v>62</v>
      </c>
      <c r="D8" s="60" t="s">
        <v>63</v>
      </c>
      <c r="E8" s="63" t="s">
        <v>64</v>
      </c>
      <c r="F8" s="60"/>
      <c r="G8" s="59">
        <v>1500</v>
      </c>
      <c r="H8" s="60" t="s">
        <v>65</v>
      </c>
      <c r="I8" s="58" t="str">
        <f t="shared" si="0"/>
        <v>rcooper@insp.com</v>
      </c>
      <c r="J8" s="61">
        <f t="shared" si="1"/>
        <v>1500</v>
      </c>
      <c r="K8" s="58" t="s">
        <v>44</v>
      </c>
      <c r="L8" s="62">
        <v>39938</v>
      </c>
      <c r="M8" s="64" t="s">
        <v>209</v>
      </c>
      <c r="N8" s="65">
        <v>39960</v>
      </c>
    </row>
    <row r="9" spans="1:14" s="10" customFormat="1" ht="15">
      <c r="A9" s="55" t="s">
        <v>38</v>
      </c>
      <c r="B9" s="55" t="s">
        <v>66</v>
      </c>
      <c r="C9" s="60" t="s">
        <v>67</v>
      </c>
      <c r="D9" s="60" t="s">
        <v>68</v>
      </c>
      <c r="E9" s="63" t="s">
        <v>69</v>
      </c>
      <c r="F9" s="60"/>
      <c r="G9" s="59">
        <v>1500</v>
      </c>
      <c r="H9" s="60" t="s">
        <v>65</v>
      </c>
      <c r="I9" s="58" t="str">
        <f t="shared" si="0"/>
        <v>kmosley@comcastsportsnet.com</v>
      </c>
      <c r="J9" s="61">
        <f t="shared" si="1"/>
        <v>1500</v>
      </c>
      <c r="K9" s="58" t="s">
        <v>44</v>
      </c>
      <c r="L9" s="62">
        <v>39938</v>
      </c>
      <c r="M9" s="64"/>
      <c r="N9" s="65">
        <v>39951</v>
      </c>
    </row>
    <row r="10" spans="1:14" s="10" customFormat="1" ht="15">
      <c r="A10" s="55" t="s">
        <v>38</v>
      </c>
      <c r="B10" s="55" t="s">
        <v>70</v>
      </c>
      <c r="C10" s="60" t="s">
        <v>71</v>
      </c>
      <c r="D10" s="60" t="s">
        <v>72</v>
      </c>
      <c r="E10" s="60" t="s">
        <v>73</v>
      </c>
      <c r="F10" s="60"/>
      <c r="G10" s="59">
        <v>1500</v>
      </c>
      <c r="H10" s="60" t="s">
        <v>65</v>
      </c>
      <c r="I10" s="58" t="str">
        <f t="shared" si="0"/>
        <v>Adrienne.Piras@aetn.com</v>
      </c>
      <c r="J10" s="61">
        <f t="shared" si="1"/>
        <v>1500</v>
      </c>
      <c r="K10" s="58" t="s">
        <v>44</v>
      </c>
      <c r="L10" s="62">
        <v>39938</v>
      </c>
      <c r="M10" s="64" t="s">
        <v>209</v>
      </c>
      <c r="N10" s="65">
        <v>39961</v>
      </c>
    </row>
    <row r="11" spans="1:14" s="10" customFormat="1" ht="15">
      <c r="A11" s="55" t="s">
        <v>38</v>
      </c>
      <c r="B11" s="55" t="s">
        <v>74</v>
      </c>
      <c r="C11" s="60" t="s">
        <v>75</v>
      </c>
      <c r="D11" s="60" t="s">
        <v>76</v>
      </c>
      <c r="E11" s="57" t="s">
        <v>77</v>
      </c>
      <c r="F11" s="58" t="s">
        <v>78</v>
      </c>
      <c r="G11" s="59">
        <v>1500</v>
      </c>
      <c r="H11" s="60" t="s">
        <v>65</v>
      </c>
      <c r="I11" s="58" t="str">
        <f t="shared" si="0"/>
        <v>trainey@sncommfo.com </v>
      </c>
      <c r="J11" s="61">
        <f t="shared" si="1"/>
        <v>1500</v>
      </c>
      <c r="K11" s="58" t="s">
        <v>44</v>
      </c>
      <c r="L11" s="62">
        <v>39938</v>
      </c>
      <c r="M11" s="64" t="s">
        <v>209</v>
      </c>
      <c r="N11" s="65">
        <v>39951</v>
      </c>
    </row>
    <row r="12" spans="1:14" s="10" customFormat="1" ht="15">
      <c r="A12" s="55" t="s">
        <v>38</v>
      </c>
      <c r="B12" s="55" t="s">
        <v>79</v>
      </c>
      <c r="C12" s="60" t="s">
        <v>80</v>
      </c>
      <c r="D12" s="60" t="s">
        <v>81</v>
      </c>
      <c r="E12" s="63" t="s">
        <v>82</v>
      </c>
      <c r="F12" s="60"/>
      <c r="G12" s="59">
        <v>3000</v>
      </c>
      <c r="H12" s="60" t="s">
        <v>83</v>
      </c>
      <c r="I12" s="58" t="str">
        <f t="shared" si="0"/>
        <v>kathryn.falk@cox.com</v>
      </c>
      <c r="J12" s="61">
        <f t="shared" si="1"/>
        <v>3000</v>
      </c>
      <c r="K12" s="58" t="s">
        <v>44</v>
      </c>
      <c r="L12" s="62">
        <v>39938</v>
      </c>
      <c r="M12" s="64" t="s">
        <v>209</v>
      </c>
      <c r="N12" s="65">
        <v>39946</v>
      </c>
    </row>
    <row r="13" spans="1:14" s="10" customFormat="1" ht="15">
      <c r="A13" s="55" t="s">
        <v>38</v>
      </c>
      <c r="B13" s="55" t="s">
        <v>84</v>
      </c>
      <c r="C13" s="60" t="s">
        <v>85</v>
      </c>
      <c r="D13" s="60" t="s">
        <v>86</v>
      </c>
      <c r="E13" s="63" t="s">
        <v>87</v>
      </c>
      <c r="F13" s="60"/>
      <c r="G13" s="59">
        <v>3000</v>
      </c>
      <c r="H13" s="60" t="s">
        <v>83</v>
      </c>
      <c r="I13" s="58" t="str">
        <f t="shared" si="0"/>
        <v>gary.mccollum@cox.com</v>
      </c>
      <c r="J13" s="61">
        <f t="shared" si="1"/>
        <v>3000</v>
      </c>
      <c r="K13" s="58" t="s">
        <v>44</v>
      </c>
      <c r="L13" s="62">
        <v>39938</v>
      </c>
      <c r="M13" s="64" t="s">
        <v>209</v>
      </c>
      <c r="N13" s="65">
        <v>39961</v>
      </c>
    </row>
    <row r="14" spans="1:14" s="10" customFormat="1" ht="15">
      <c r="A14" s="96" t="s">
        <v>38</v>
      </c>
      <c r="B14" s="96" t="s">
        <v>88</v>
      </c>
      <c r="C14" s="97" t="s">
        <v>89</v>
      </c>
      <c r="D14" s="97" t="s">
        <v>90</v>
      </c>
      <c r="E14" s="98" t="s">
        <v>91</v>
      </c>
      <c r="F14" s="97"/>
      <c r="G14" s="99">
        <v>3000</v>
      </c>
      <c r="H14" s="97" t="s">
        <v>83</v>
      </c>
      <c r="I14" s="100" t="str">
        <f t="shared" si="0"/>
        <v>crobb@cblaw.com</v>
      </c>
      <c r="J14" s="101">
        <f t="shared" si="1"/>
        <v>3000</v>
      </c>
      <c r="K14" s="100" t="s">
        <v>44</v>
      </c>
      <c r="L14" s="102">
        <v>39938</v>
      </c>
      <c r="M14" s="103" t="s">
        <v>209</v>
      </c>
      <c r="N14" s="104">
        <v>39976</v>
      </c>
    </row>
    <row r="15" spans="1:14" s="10" customFormat="1" ht="15">
      <c r="A15" s="55" t="s">
        <v>38</v>
      </c>
      <c r="B15" s="55" t="s">
        <v>135</v>
      </c>
      <c r="C15" s="60" t="s">
        <v>130</v>
      </c>
      <c r="D15" s="60" t="s">
        <v>131</v>
      </c>
      <c r="E15" s="71" t="s">
        <v>132</v>
      </c>
      <c r="F15" s="94" t="s">
        <v>133</v>
      </c>
      <c r="G15" s="59">
        <v>500</v>
      </c>
      <c r="H15" s="60" t="s">
        <v>43</v>
      </c>
      <c r="I15" s="58" t="str">
        <f>E15</f>
        <v>Tia.Lee@suddenlink.com</v>
      </c>
      <c r="J15" s="61">
        <f t="shared" si="1"/>
        <v>500</v>
      </c>
      <c r="K15" s="58" t="s">
        <v>134</v>
      </c>
      <c r="L15" s="62">
        <v>39940</v>
      </c>
      <c r="M15" s="64" t="s">
        <v>209</v>
      </c>
      <c r="N15" s="65">
        <v>39960</v>
      </c>
    </row>
    <row r="16" spans="1:14" s="10" customFormat="1" ht="15">
      <c r="A16" s="13"/>
      <c r="B16" s="13"/>
      <c r="C16" s="11"/>
      <c r="D16" s="11"/>
      <c r="G16" s="16">
        <f>SUM(G3:G15)</f>
        <v>19000</v>
      </c>
      <c r="H16" s="11"/>
      <c r="I16" s="11"/>
      <c r="J16" s="18"/>
      <c r="K16" s="21"/>
      <c r="L16" s="20"/>
      <c r="M16" s="16"/>
      <c r="N16" s="20"/>
    </row>
    <row r="17" spans="1:14" s="10" customFormat="1" ht="15.75">
      <c r="A17" s="13"/>
      <c r="B17" s="13"/>
      <c r="C17" s="86" t="s">
        <v>92</v>
      </c>
      <c r="D17" s="60" t="s">
        <v>93</v>
      </c>
      <c r="E17" s="57" t="s">
        <v>94</v>
      </c>
      <c r="F17" s="58" t="s">
        <v>95</v>
      </c>
      <c r="G17" s="59">
        <v>3000</v>
      </c>
      <c r="H17" s="60" t="s">
        <v>83</v>
      </c>
      <c r="I17" s="60" t="str">
        <f>E17</f>
        <v>tmorrison@infinitymkt.com</v>
      </c>
      <c r="J17" s="61"/>
      <c r="K17" s="87"/>
      <c r="L17" s="65"/>
      <c r="M17" s="64"/>
      <c r="N17" s="65"/>
    </row>
    <row r="18" spans="1:15" ht="15">
      <c r="A18" s="2"/>
      <c r="B18" s="2"/>
      <c r="C18" s="3"/>
      <c r="D18" s="3"/>
      <c r="E18" s="5"/>
      <c r="F18" s="5"/>
      <c r="G18" s="4"/>
      <c r="H18" s="3"/>
      <c r="I18" s="3"/>
      <c r="J18" s="22"/>
      <c r="K18" s="23"/>
      <c r="L18" s="24"/>
      <c r="M18" s="6"/>
      <c r="N18" s="24"/>
      <c r="O18" s="5"/>
    </row>
    <row r="19" spans="1:15" ht="15">
      <c r="A19" s="2"/>
      <c r="B19" s="2"/>
      <c r="C19" s="3"/>
      <c r="D19" s="3"/>
      <c r="E19" s="5"/>
      <c r="F19" s="34" t="s">
        <v>96</v>
      </c>
      <c r="G19" s="35">
        <f>SUM(G4:G15)</f>
        <v>19000</v>
      </c>
      <c r="H19" s="3"/>
      <c r="I19" s="3"/>
      <c r="J19" s="22"/>
      <c r="K19" s="23"/>
      <c r="L19" s="24"/>
      <c r="M19" s="6"/>
      <c r="N19" s="24"/>
      <c r="O19" s="5"/>
    </row>
    <row r="20" spans="1:15" ht="15">
      <c r="A20" s="2"/>
      <c r="B20" s="2"/>
      <c r="C20" s="3"/>
      <c r="D20" s="3"/>
      <c r="E20" s="5"/>
      <c r="F20" s="34" t="s">
        <v>97</v>
      </c>
      <c r="G20" s="35">
        <f>G17</f>
        <v>3000</v>
      </c>
      <c r="H20" s="3"/>
      <c r="I20" s="3"/>
      <c r="J20" s="22"/>
      <c r="K20" s="23"/>
      <c r="L20" s="24"/>
      <c r="M20" s="6"/>
      <c r="N20" s="24"/>
      <c r="O20" s="5"/>
    </row>
    <row r="21" spans="1:15" ht="15">
      <c r="A21" s="2"/>
      <c r="B21" s="2"/>
      <c r="C21" s="3"/>
      <c r="D21" s="3"/>
      <c r="E21" s="5"/>
      <c r="F21" s="36" t="s">
        <v>98</v>
      </c>
      <c r="G21" s="37">
        <f>SUM(G19:G20)</f>
        <v>22000</v>
      </c>
      <c r="H21" s="3"/>
      <c r="I21" s="3"/>
      <c r="J21" s="22"/>
      <c r="K21" s="23"/>
      <c r="L21" s="24"/>
      <c r="M21" s="6"/>
      <c r="N21" s="24"/>
      <c r="O21" s="5"/>
    </row>
    <row r="25" spans="3:7" ht="12.75">
      <c r="C25" s="58" t="s">
        <v>248</v>
      </c>
      <c r="G25" s="85">
        <f>G6+G7+G8+G9+G10+G11+G12+G13+G15</f>
        <v>14500</v>
      </c>
    </row>
    <row r="26" spans="3:7" ht="12.75">
      <c r="C26" s="7" t="s">
        <v>266</v>
      </c>
      <c r="G26" s="93">
        <f>G4+G5+G14</f>
        <v>4500</v>
      </c>
    </row>
    <row r="27" ht="12.75">
      <c r="G27" s="93"/>
    </row>
  </sheetData>
  <hyperlinks>
    <hyperlink ref="E7" r:id="rId1" display="mailto:gfiggis@reelzchannel.com"/>
    <hyperlink ref="E6" r:id="rId2" display="marilyn.burrows@cox.com"/>
    <hyperlink ref="E8" r:id="rId3" display="rcooper@insp.com"/>
    <hyperlink ref="E12" r:id="rId4" display="kathryn.falk@cox.com"/>
    <hyperlink ref="E14" r:id="rId5" display="crobb@cblaw.com"/>
    <hyperlink ref="E9" r:id="rId6" display="kmosley@comcastsportsnet.com"/>
    <hyperlink ref="E13" r:id="rId7" display="gary.mccollum@cox.com"/>
    <hyperlink ref="E11" r:id="rId8" display="trainey@sncommfo.com "/>
    <hyperlink ref="E17" r:id="rId9" display="mailto:tmorrison@infinitymkt.com"/>
    <hyperlink ref="E15" r:id="rId10" display="mailto:Christy_Foster@cable.comcast.com"/>
    <hyperlink ref="I6" r:id="rId11" display="margaret-hunter.wade@cox.com"/>
  </hyperlinks>
  <printOptions/>
  <pageMargins left="0.75" right="0.75" top="1" bottom="1" header="0.5" footer="0.5"/>
  <pageSetup fitToHeight="1" fitToWidth="1" horizontalDpi="300" verticalDpi="300" orientation="landscape" scale="43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3">
      <selection activeCell="E12" sqref="E12"/>
    </sheetView>
  </sheetViews>
  <sheetFormatPr defaultColWidth="9.140625" defaultRowHeight="12.75"/>
  <cols>
    <col min="2" max="2" width="17.28125" style="0" customWidth="1"/>
    <col min="3" max="3" width="36.00390625" style="0" customWidth="1"/>
  </cols>
  <sheetData>
    <row r="1" ht="12.75">
      <c r="A1" s="1" t="s">
        <v>249</v>
      </c>
    </row>
    <row r="3" ht="12.75">
      <c r="A3" s="1" t="s">
        <v>250</v>
      </c>
    </row>
    <row r="4" ht="12.75">
      <c r="B4" s="8" t="s">
        <v>100</v>
      </c>
    </row>
    <row r="5" spans="2:3" ht="12.75">
      <c r="B5" t="s">
        <v>101</v>
      </c>
      <c r="C5" t="s">
        <v>285</v>
      </c>
    </row>
    <row r="6" spans="2:3" ht="12.75">
      <c r="B6" t="s">
        <v>102</v>
      </c>
      <c r="C6" t="s">
        <v>286</v>
      </c>
    </row>
    <row r="7" spans="2:7" ht="12.75">
      <c r="B7" t="s">
        <v>104</v>
      </c>
      <c r="C7" t="s">
        <v>287</v>
      </c>
      <c r="D7" t="s">
        <v>289</v>
      </c>
      <c r="G7" t="s">
        <v>291</v>
      </c>
    </row>
    <row r="8" spans="3:7" ht="12.75">
      <c r="C8" t="s">
        <v>288</v>
      </c>
      <c r="D8" t="s">
        <v>290</v>
      </c>
      <c r="G8" t="s">
        <v>292</v>
      </c>
    </row>
    <row r="10" ht="12.75">
      <c r="A10" s="1" t="s">
        <v>204</v>
      </c>
    </row>
    <row r="11" ht="12.75">
      <c r="B11">
        <v>521207814</v>
      </c>
    </row>
    <row r="13" ht="12.75">
      <c r="A13" s="1" t="s">
        <v>214</v>
      </c>
    </row>
    <row r="14" spans="2:3" ht="12.75">
      <c r="B14" t="s">
        <v>215</v>
      </c>
      <c r="C14" t="s">
        <v>89</v>
      </c>
    </row>
    <row r="15" spans="2:3" ht="12.75">
      <c r="B15" t="s">
        <v>102</v>
      </c>
      <c r="C15" t="s">
        <v>216</v>
      </c>
    </row>
    <row r="16" ht="12.75">
      <c r="A16" s="66"/>
    </row>
    <row r="18" ht="12.75">
      <c r="A18" s="1" t="s">
        <v>254</v>
      </c>
    </row>
    <row r="19" spans="1:2" ht="12.75">
      <c r="A19" s="1"/>
      <c r="B19" s="1" t="s">
        <v>257</v>
      </c>
    </row>
    <row r="20" spans="2:3" ht="12.75">
      <c r="B20" t="s">
        <v>215</v>
      </c>
      <c r="C20" s="8" t="s">
        <v>255</v>
      </c>
    </row>
    <row r="21" spans="2:3" ht="12.75">
      <c r="B21" t="s">
        <v>102</v>
      </c>
      <c r="C21" t="s">
        <v>256</v>
      </c>
    </row>
    <row r="23" ht="12.75">
      <c r="B23" s="1" t="s">
        <v>258</v>
      </c>
    </row>
    <row r="24" spans="2:3" ht="12.75">
      <c r="B24" t="s">
        <v>215</v>
      </c>
      <c r="C24" t="s">
        <v>259</v>
      </c>
    </row>
    <row r="25" spans="2:3" ht="12.75">
      <c r="B25" t="s">
        <v>102</v>
      </c>
      <c r="C25" t="s">
        <v>103</v>
      </c>
    </row>
    <row r="27" spans="2:3" ht="12.75">
      <c r="B27" t="s">
        <v>215</v>
      </c>
      <c r="C27" t="s">
        <v>260</v>
      </c>
    </row>
    <row r="28" spans="2:3" ht="12.75">
      <c r="B28" t="s">
        <v>102</v>
      </c>
      <c r="C28" t="s">
        <v>261</v>
      </c>
    </row>
    <row r="30" spans="2:3" ht="12.75">
      <c r="B30" t="s">
        <v>215</v>
      </c>
      <c r="C30" t="s">
        <v>262</v>
      </c>
    </row>
    <row r="31" spans="2:3" ht="12.75">
      <c r="B31" t="s">
        <v>102</v>
      </c>
      <c r="C31" t="s">
        <v>263</v>
      </c>
    </row>
  </sheetData>
  <hyperlinks>
    <hyperlink ref="B4" r:id="rId1" display="www.wachovia.com"/>
    <hyperlink ref="C20" r:id="rId2" display="Christy_robertson@cable.comcast.com"/>
  </hyperlinks>
  <printOptions/>
  <pageMargins left="0.75" right="0.75" top="1" bottom="1" header="0.5" footer="0.5"/>
  <pageSetup horizontalDpi="300" verticalDpi="3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3">
      <selection activeCell="H24" sqref="H24"/>
    </sheetView>
  </sheetViews>
  <sheetFormatPr defaultColWidth="9.140625" defaultRowHeight="12.75"/>
  <cols>
    <col min="1" max="1" width="35.28125" style="0" customWidth="1"/>
    <col min="2" max="2" width="19.57421875" style="0" customWidth="1"/>
    <col min="4" max="7" width="11.28125" style="42" customWidth="1"/>
    <col min="8" max="8" width="12.28125" style="42" customWidth="1"/>
  </cols>
  <sheetData>
    <row r="1" spans="1:8" s="44" customFormat="1" ht="13.5">
      <c r="A1" s="43" t="s">
        <v>136</v>
      </c>
      <c r="B1" s="43"/>
      <c r="D1" s="45"/>
      <c r="E1" s="45"/>
      <c r="F1" s="45"/>
      <c r="G1" s="45"/>
      <c r="H1" s="45"/>
    </row>
    <row r="2" spans="1:2" ht="15.75">
      <c r="A2" s="46"/>
      <c r="B2" s="46"/>
    </row>
    <row r="3" ht="12.75">
      <c r="A3" s="47" t="s">
        <v>137</v>
      </c>
    </row>
    <row r="4" ht="12.75">
      <c r="A4" s="47" t="s">
        <v>138</v>
      </c>
    </row>
    <row r="5" ht="12.75">
      <c r="A5" s="47" t="s">
        <v>139</v>
      </c>
    </row>
    <row r="6" ht="12.75">
      <c r="A6" s="47"/>
    </row>
    <row r="7" ht="18">
      <c r="A7" s="48" t="s">
        <v>140</v>
      </c>
    </row>
    <row r="8" ht="12.75">
      <c r="A8" s="49"/>
    </row>
    <row r="9" spans="1:8" ht="12.75">
      <c r="A9" s="1" t="s">
        <v>141</v>
      </c>
      <c r="D9" s="50" t="s">
        <v>142</v>
      </c>
      <c r="E9" s="50" t="s">
        <v>143</v>
      </c>
      <c r="F9" s="50" t="s">
        <v>144</v>
      </c>
      <c r="G9" s="50" t="s">
        <v>145</v>
      </c>
      <c r="H9" s="50" t="s">
        <v>146</v>
      </c>
    </row>
    <row r="10" spans="4:8" ht="12.75">
      <c r="D10" s="42">
        <v>1000</v>
      </c>
      <c r="E10" s="42">
        <v>500</v>
      </c>
      <c r="F10" s="42">
        <v>250</v>
      </c>
      <c r="G10" s="42">
        <v>250</v>
      </c>
      <c r="H10" s="42">
        <f>SUM(D10:G10)</f>
        <v>2000</v>
      </c>
    </row>
    <row r="11" ht="12.75">
      <c r="A11" s="1" t="s">
        <v>147</v>
      </c>
    </row>
    <row r="12" spans="1:8" ht="12.75">
      <c r="A12" t="s">
        <v>148</v>
      </c>
      <c r="B12" t="s">
        <v>149</v>
      </c>
      <c r="E12" s="42">
        <v>1300</v>
      </c>
      <c r="H12" s="42">
        <f>SUM(D12:G12)</f>
        <v>1300</v>
      </c>
    </row>
    <row r="13" spans="1:8" ht="12.75">
      <c r="A13" t="s">
        <v>150</v>
      </c>
      <c r="B13" t="s">
        <v>149</v>
      </c>
      <c r="E13" s="42">
        <v>1300</v>
      </c>
      <c r="H13" s="42">
        <f>SUM(D13:G13)</f>
        <v>1300</v>
      </c>
    </row>
    <row r="14" spans="1:8" ht="12.75">
      <c r="A14" t="s">
        <v>151</v>
      </c>
      <c r="B14" t="s">
        <v>152</v>
      </c>
      <c r="G14" s="42">
        <v>1000</v>
      </c>
      <c r="H14" s="42">
        <f>SUM(D14:G14)</f>
        <v>1000</v>
      </c>
    </row>
    <row r="15" spans="1:8" ht="12.75">
      <c r="A15" t="s">
        <v>153</v>
      </c>
      <c r="B15" t="s">
        <v>154</v>
      </c>
      <c r="G15" s="42">
        <v>2500</v>
      </c>
      <c r="H15" s="42">
        <f>SUM(D15:G15)</f>
        <v>2500</v>
      </c>
    </row>
    <row r="16" spans="1:8" ht="12.75">
      <c r="A16" t="s">
        <v>155</v>
      </c>
      <c r="B16" t="s">
        <v>156</v>
      </c>
      <c r="G16" s="42">
        <v>1500</v>
      </c>
      <c r="H16" s="42">
        <f>SUM(D16:G16)</f>
        <v>1500</v>
      </c>
    </row>
    <row r="18" ht="12.75" hidden="1">
      <c r="A18" s="1"/>
    </row>
    <row r="19" ht="12.75" hidden="1"/>
    <row r="21" ht="12.75">
      <c r="A21" s="1" t="s">
        <v>157</v>
      </c>
    </row>
    <row r="23" spans="1:8" ht="12.75">
      <c r="A23" t="s">
        <v>158</v>
      </c>
      <c r="B23" t="s">
        <v>159</v>
      </c>
      <c r="E23" s="42">
        <v>17000</v>
      </c>
      <c r="H23" s="42">
        <f>SUM(D23:G23)</f>
        <v>17000</v>
      </c>
    </row>
    <row r="24" spans="1:8" ht="12.75">
      <c r="A24" t="s">
        <v>160</v>
      </c>
      <c r="E24" s="42">
        <v>1200</v>
      </c>
      <c r="F24" s="42">
        <v>600</v>
      </c>
      <c r="G24" s="42">
        <v>1200</v>
      </c>
      <c r="H24" s="42">
        <f>SUM(D24:G24)</f>
        <v>3000</v>
      </c>
    </row>
    <row r="26" ht="12.75">
      <c r="A26" s="1"/>
    </row>
    <row r="27" ht="12.75">
      <c r="A27" s="49" t="s">
        <v>161</v>
      </c>
    </row>
    <row r="28" spans="1:8" ht="12.75">
      <c r="A28" s="1" t="s">
        <v>162</v>
      </c>
      <c r="D28" s="42">
        <f>SUM(D10:D27)</f>
        <v>1000</v>
      </c>
      <c r="E28" s="42">
        <f>SUM(E10:E27)</f>
        <v>21300</v>
      </c>
      <c r="F28" s="42">
        <f>SUM(F10:F27)</f>
        <v>850</v>
      </c>
      <c r="G28" s="42">
        <f>SUM(G10:G27)</f>
        <v>6450</v>
      </c>
      <c r="H28" s="51">
        <f>SUM(H10:H27)</f>
        <v>29600</v>
      </c>
    </row>
    <row r="30" ht="18">
      <c r="A30" s="48" t="s">
        <v>163</v>
      </c>
    </row>
    <row r="32" ht="12.75">
      <c r="A32" s="1" t="s">
        <v>164</v>
      </c>
    </row>
    <row r="33" spans="1:8" ht="12.75">
      <c r="A33" t="s">
        <v>165</v>
      </c>
      <c r="D33" s="42">
        <v>351.67</v>
      </c>
      <c r="H33" s="42">
        <f>SUM(D33:G33)</f>
        <v>351.67</v>
      </c>
    </row>
    <row r="35" ht="12.75">
      <c r="A35" s="1" t="s">
        <v>166</v>
      </c>
    </row>
    <row r="36" ht="12.75">
      <c r="A36" s="52"/>
    </row>
    <row r="37" spans="1:8" ht="12.75">
      <c r="A37" t="s">
        <v>167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</row>
    <row r="39" ht="12.75">
      <c r="A39" s="1" t="s">
        <v>168</v>
      </c>
    </row>
    <row r="40" spans="1:8" ht="12.75">
      <c r="A40" s="49" t="s">
        <v>169</v>
      </c>
      <c r="B40" t="s">
        <v>170</v>
      </c>
      <c r="D40" s="42">
        <v>0</v>
      </c>
      <c r="F40" s="42">
        <v>500</v>
      </c>
      <c r="H40" s="42">
        <f aca="true" t="shared" si="0" ref="H40:H46">SUM(D40:G40)</f>
        <v>500</v>
      </c>
    </row>
    <row r="41" spans="1:8" ht="12.75">
      <c r="A41" t="s">
        <v>171</v>
      </c>
      <c r="E41" s="42">
        <v>3000</v>
      </c>
      <c r="H41" s="42">
        <f t="shared" si="0"/>
        <v>3000</v>
      </c>
    </row>
    <row r="42" spans="1:8" ht="12.75">
      <c r="A42" t="s">
        <v>172</v>
      </c>
      <c r="E42" s="42">
        <v>3000</v>
      </c>
      <c r="H42" s="42">
        <f t="shared" si="0"/>
        <v>3000</v>
      </c>
    </row>
    <row r="43" spans="1:8" ht="12.75">
      <c r="A43" t="s">
        <v>173</v>
      </c>
      <c r="G43" s="42">
        <v>3000</v>
      </c>
      <c r="H43" s="42">
        <f t="shared" si="0"/>
        <v>3000</v>
      </c>
    </row>
    <row r="44" spans="1:8" ht="12.75">
      <c r="A44" t="s">
        <v>174</v>
      </c>
      <c r="G44" s="42">
        <v>4000</v>
      </c>
      <c r="H44" s="42">
        <f t="shared" si="0"/>
        <v>4000</v>
      </c>
    </row>
    <row r="45" spans="1:8" ht="12.75">
      <c r="A45" t="s">
        <v>175</v>
      </c>
      <c r="G45" s="42">
        <v>3000</v>
      </c>
      <c r="H45" s="42">
        <f t="shared" si="0"/>
        <v>3000</v>
      </c>
    </row>
    <row r="46" spans="1:8" ht="12.75">
      <c r="A46" t="s">
        <v>176</v>
      </c>
      <c r="G46" s="42">
        <v>500</v>
      </c>
      <c r="H46" s="42">
        <f t="shared" si="0"/>
        <v>500</v>
      </c>
    </row>
    <row r="49" ht="12.75">
      <c r="A49" s="1" t="s">
        <v>177</v>
      </c>
    </row>
    <row r="50" spans="1:8" ht="12.75">
      <c r="A50" t="s">
        <v>178</v>
      </c>
      <c r="E50" s="42">
        <v>1200</v>
      </c>
      <c r="F50" s="42">
        <v>600</v>
      </c>
      <c r="G50" s="42">
        <v>1200</v>
      </c>
      <c r="H50" s="42">
        <f>SUM(D50:G50)</f>
        <v>3000</v>
      </c>
    </row>
    <row r="51" spans="1:8" ht="12.75">
      <c r="A51" t="s">
        <v>179</v>
      </c>
      <c r="E51" s="42">
        <v>500</v>
      </c>
      <c r="H51" s="42">
        <f>SUM(D51:G51)</f>
        <v>500</v>
      </c>
    </row>
    <row r="52" spans="1:8" ht="12.75">
      <c r="A52" t="s">
        <v>180</v>
      </c>
      <c r="E52" s="42">
        <v>180</v>
      </c>
      <c r="H52" s="42">
        <f>SUM(D52:G52)</f>
        <v>180</v>
      </c>
    </row>
    <row r="53" spans="1:8" ht="12.75">
      <c r="A53" s="49" t="s">
        <v>181</v>
      </c>
      <c r="E53" s="42">
        <v>250</v>
      </c>
      <c r="G53" s="42">
        <v>250</v>
      </c>
      <c r="H53" s="42">
        <f>SUM(D53:G53)</f>
        <v>500</v>
      </c>
    </row>
    <row r="54" ht="12.75">
      <c r="A54" s="49"/>
    </row>
    <row r="55" ht="12.75">
      <c r="A55" s="1" t="s">
        <v>182</v>
      </c>
    </row>
    <row r="56" spans="1:8" ht="12.75">
      <c r="A56" s="49" t="s">
        <v>183</v>
      </c>
      <c r="F56" s="42">
        <v>4500</v>
      </c>
      <c r="H56" s="42">
        <f>SUM(D56:G56)</f>
        <v>4500</v>
      </c>
    </row>
    <row r="58" spans="1:8" ht="12.75">
      <c r="A58" s="1" t="s">
        <v>184</v>
      </c>
      <c r="G58" s="42">
        <v>1800</v>
      </c>
      <c r="H58" s="42">
        <f>SUM(D58:G58)</f>
        <v>1800</v>
      </c>
    </row>
    <row r="59" ht="12.75">
      <c r="A59" s="49" t="s">
        <v>185</v>
      </c>
    </row>
    <row r="61" ht="12.75">
      <c r="A61" s="1" t="s">
        <v>186</v>
      </c>
    </row>
    <row r="62" ht="12.75">
      <c r="A62" s="1"/>
    </row>
    <row r="63" ht="12.75">
      <c r="A63" s="1" t="s">
        <v>187</v>
      </c>
    </row>
    <row r="64" spans="1:8" ht="12.75">
      <c r="A64" t="s">
        <v>188</v>
      </c>
      <c r="E64" s="42">
        <v>300</v>
      </c>
      <c r="H64" s="42">
        <f>SUM(D64:G64)</f>
        <v>300</v>
      </c>
    </row>
    <row r="65" spans="1:8" ht="12.75">
      <c r="A65" t="s">
        <v>189</v>
      </c>
      <c r="E65" s="42">
        <v>1300</v>
      </c>
      <c r="H65" s="42">
        <f>SUM(D65:G65)</f>
        <v>1300</v>
      </c>
    </row>
    <row r="66" ht="12.75">
      <c r="A66" s="1" t="s">
        <v>161</v>
      </c>
    </row>
    <row r="67" spans="1:8" ht="12.75">
      <c r="A67" s="1" t="s">
        <v>190</v>
      </c>
      <c r="D67" s="53">
        <f>SUM(D33:D66)</f>
        <v>351.67</v>
      </c>
      <c r="E67" s="53">
        <f>SUM(E33:E66)</f>
        <v>9730</v>
      </c>
      <c r="F67" s="53">
        <f>SUM(F33:F66)</f>
        <v>5600</v>
      </c>
      <c r="G67" s="53">
        <f>SUM(G33:G66)</f>
        <v>13750</v>
      </c>
      <c r="H67" s="51">
        <f>SUM(H33:H66)</f>
        <v>29431.67</v>
      </c>
    </row>
    <row r="70" spans="1:8" ht="12.75">
      <c r="A70" s="1" t="s">
        <v>191</v>
      </c>
      <c r="H70" s="51">
        <f>SUM(H28-H67)</f>
        <v>168.33000000000175</v>
      </c>
    </row>
    <row r="72" ht="13.5">
      <c r="A72" s="54" t="s">
        <v>192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8" sqref="E8"/>
    </sheetView>
  </sheetViews>
  <sheetFormatPr defaultColWidth="9.140625" defaultRowHeight="12.75"/>
  <cols>
    <col min="1" max="1" width="30.28125" style="0" customWidth="1"/>
    <col min="2" max="2" width="10.8515625" style="0" bestFit="1" customWidth="1"/>
    <col min="3" max="3" width="11.421875" style="0" customWidth="1"/>
    <col min="4" max="4" width="9.28125" style="0" bestFit="1" customWidth="1"/>
    <col min="5" max="5" width="64.00390625" style="0" customWidth="1"/>
  </cols>
  <sheetData>
    <row r="1" ht="18">
      <c r="A1" s="69" t="s">
        <v>217</v>
      </c>
    </row>
    <row r="3" spans="2:5" ht="12.75">
      <c r="B3" s="1" t="s">
        <v>218</v>
      </c>
      <c r="C3" s="1" t="s">
        <v>219</v>
      </c>
      <c r="D3" s="1" t="s">
        <v>220</v>
      </c>
      <c r="E3" s="1" t="s">
        <v>224</v>
      </c>
    </row>
    <row r="4" ht="12.75">
      <c r="A4" s="1" t="s">
        <v>16</v>
      </c>
    </row>
    <row r="5" spans="1:5" ht="12.75">
      <c r="A5" t="s">
        <v>223</v>
      </c>
      <c r="B5" s="26">
        <v>1300</v>
      </c>
      <c r="C5" s="26"/>
      <c r="D5" s="26"/>
      <c r="E5" t="s">
        <v>225</v>
      </c>
    </row>
    <row r="6" spans="1:5" ht="12.75">
      <c r="A6" t="s">
        <v>223</v>
      </c>
      <c r="B6" s="26"/>
      <c r="C6" s="26">
        <v>840</v>
      </c>
      <c r="D6" s="26"/>
      <c r="E6" t="s">
        <v>238</v>
      </c>
    </row>
    <row r="7" spans="1:5" ht="12.75">
      <c r="A7" s="67" t="s">
        <v>283</v>
      </c>
      <c r="B7" s="68"/>
      <c r="C7" s="68">
        <v>90.48</v>
      </c>
      <c r="D7" s="68"/>
      <c r="E7" s="67" t="s">
        <v>284</v>
      </c>
    </row>
    <row r="8" spans="1:4" ht="12.75">
      <c r="A8" s="1" t="s">
        <v>226</v>
      </c>
      <c r="B8" s="27">
        <f>SUM(B5:B7)</f>
        <v>1300</v>
      </c>
      <c r="C8" s="27">
        <f>SUM(C5:C7)</f>
        <v>930.48</v>
      </c>
      <c r="D8" s="27">
        <f>C8-B8</f>
        <v>-369.52</v>
      </c>
    </row>
    <row r="9" spans="2:4" ht="12.75">
      <c r="B9" s="26"/>
      <c r="C9" s="26"/>
      <c r="D9" s="26"/>
    </row>
    <row r="10" spans="1:4" ht="12.75">
      <c r="A10" s="1" t="s">
        <v>221</v>
      </c>
      <c r="B10" s="26"/>
      <c r="C10" s="26"/>
      <c r="D10" s="26"/>
    </row>
    <row r="11" spans="1:4" ht="12.75">
      <c r="A11" t="s">
        <v>230</v>
      </c>
      <c r="B11" s="26">
        <v>3000</v>
      </c>
      <c r="C11" s="26"/>
      <c r="D11" s="26"/>
    </row>
    <row r="12" spans="1:5" ht="12.75">
      <c r="A12" t="s">
        <v>239</v>
      </c>
      <c r="B12" s="26"/>
      <c r="C12" s="26">
        <v>2100.66</v>
      </c>
      <c r="D12" s="26"/>
      <c r="E12" t="s">
        <v>232</v>
      </c>
    </row>
    <row r="13" spans="1:5" ht="12.75">
      <c r="A13" t="s">
        <v>229</v>
      </c>
      <c r="B13" s="26"/>
      <c r="C13" s="26">
        <v>502.28</v>
      </c>
      <c r="D13" s="26"/>
      <c r="E13" t="s">
        <v>231</v>
      </c>
    </row>
    <row r="14" spans="1:5" ht="12.75">
      <c r="A14" t="s">
        <v>228</v>
      </c>
      <c r="B14" s="26"/>
      <c r="C14" s="26">
        <v>100</v>
      </c>
      <c r="D14" s="26"/>
      <c r="E14" t="s">
        <v>235</v>
      </c>
    </row>
    <row r="15" spans="1:5" ht="12.75">
      <c r="A15" t="s">
        <v>233</v>
      </c>
      <c r="B15" s="26"/>
      <c r="C15" s="26">
        <v>70.8</v>
      </c>
      <c r="D15" s="26"/>
      <c r="E15" t="s">
        <v>236</v>
      </c>
    </row>
    <row r="16" spans="1:5" ht="12.75">
      <c r="A16" t="s">
        <v>234</v>
      </c>
      <c r="B16" s="26"/>
      <c r="C16" s="26">
        <v>22</v>
      </c>
      <c r="D16" s="26"/>
      <c r="E16" t="s">
        <v>237</v>
      </c>
    </row>
    <row r="17" spans="1:5" ht="12.75">
      <c r="A17" s="67"/>
      <c r="B17" s="68"/>
      <c r="C17" s="68"/>
      <c r="D17" s="68"/>
      <c r="E17" s="67"/>
    </row>
    <row r="18" spans="1:4" ht="12.75">
      <c r="A18" s="70" t="s">
        <v>227</v>
      </c>
      <c r="B18" s="27">
        <f>SUM(B11:B17)</f>
        <v>3000</v>
      </c>
      <c r="C18" s="27">
        <f>SUM(C11:C17)</f>
        <v>2795.74</v>
      </c>
      <c r="D18" s="27">
        <f>C18-B18</f>
        <v>-204.26000000000022</v>
      </c>
    </row>
    <row r="19" spans="2:4" ht="12.75">
      <c r="B19" s="26"/>
      <c r="C19" s="26"/>
      <c r="D19" s="26"/>
    </row>
    <row r="20" spans="1:4" ht="12.75">
      <c r="A20" s="1" t="s">
        <v>222</v>
      </c>
      <c r="B20" s="27">
        <f>B8-B18</f>
        <v>-1700</v>
      </c>
      <c r="C20" s="27">
        <f>C8-C18</f>
        <v>-1865.2599999999998</v>
      </c>
      <c r="D20" s="27">
        <f>D8-D18</f>
        <v>-165.25999999999976</v>
      </c>
    </row>
    <row r="21" spans="2:4" ht="12.75">
      <c r="B21" s="26"/>
      <c r="C21" s="26"/>
      <c r="D21" s="26"/>
    </row>
    <row r="22" spans="2:4" ht="12.75">
      <c r="B22" s="26"/>
      <c r="C22" s="26"/>
      <c r="D22" s="26"/>
    </row>
    <row r="25" ht="12.75">
      <c r="C25" s="72"/>
    </row>
    <row r="26" ht="12.75">
      <c r="C26" s="72"/>
    </row>
    <row r="27" ht="12.75">
      <c r="C27" s="72"/>
    </row>
    <row r="28" ht="12.75">
      <c r="C28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jmullers</dc:creator>
  <cp:keywords/>
  <dc:description/>
  <cp:lastModifiedBy>astarke</cp:lastModifiedBy>
  <cp:lastPrinted>2009-05-08T13:33:43Z</cp:lastPrinted>
  <dcterms:created xsi:type="dcterms:W3CDTF">2009-05-05T20:55:51Z</dcterms:created>
  <dcterms:modified xsi:type="dcterms:W3CDTF">2010-03-25T13:36:18Z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